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ijana\Documents\Financijski plan 2022-2024; 2023-2025\FP 2023-2025\"/>
    </mc:Choice>
  </mc:AlternateContent>
  <xr:revisionPtr revIDLastSave="0" documentId="13_ncr:1_{97D86646-5650-45B6-9B9E-2585793ACCBA}" xr6:coauthVersionLast="37" xr6:coauthVersionMax="3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0490" windowHeight="7065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N13" i="31"/>
  <c r="M13" i="31"/>
  <c r="L13" i="31"/>
  <c r="H13" i="31"/>
  <c r="W12" i="31"/>
  <c r="U12" i="31"/>
  <c r="S12" i="31"/>
  <c r="Q12" i="31"/>
  <c r="P12" i="31"/>
  <c r="N12" i="31"/>
  <c r="M12" i="31"/>
  <c r="L12" i="31"/>
  <c r="H12" i="31"/>
  <c r="W35" i="31"/>
  <c r="U35" i="31"/>
  <c r="S35" i="31"/>
  <c r="Q35" i="31"/>
  <c r="P35" i="31"/>
  <c r="N35" i="31"/>
  <c r="M35" i="31"/>
  <c r="L35" i="31"/>
  <c r="H35" i="31"/>
  <c r="W34" i="31"/>
  <c r="U34" i="31"/>
  <c r="S34" i="31"/>
  <c r="Q34" i="31"/>
  <c r="P34" i="31"/>
  <c r="N34" i="31"/>
  <c r="M34" i="31"/>
  <c r="L34" i="31"/>
  <c r="H34" i="31"/>
  <c r="W23" i="31"/>
  <c r="U23" i="31"/>
  <c r="S23" i="31"/>
  <c r="Q23" i="31"/>
  <c r="P23" i="31"/>
  <c r="N23" i="31"/>
  <c r="M23" i="31"/>
  <c r="L23" i="31"/>
  <c r="H23" i="31"/>
  <c r="W24" i="31"/>
  <c r="U24" i="31"/>
  <c r="S24" i="31"/>
  <c r="Q24" i="31"/>
  <c r="P24" i="31"/>
  <c r="N24" i="31"/>
  <c r="M24" i="31"/>
  <c r="L24" i="31"/>
  <c r="H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23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N52" i="14"/>
  <c r="M52" i="14"/>
  <c r="L52" i="14"/>
  <c r="H52" i="14"/>
  <c r="W51" i="14"/>
  <c r="U51" i="14"/>
  <c r="S51" i="14"/>
  <c r="Q51" i="14"/>
  <c r="P51" i="14"/>
  <c r="N51" i="14"/>
  <c r="M51" i="14"/>
  <c r="L51" i="14"/>
  <c r="H51" i="14"/>
  <c r="W50" i="14"/>
  <c r="U50" i="14"/>
  <c r="S50" i="14"/>
  <c r="Q50" i="14"/>
  <c r="P50" i="14"/>
  <c r="N50" i="14"/>
  <c r="M50" i="14"/>
  <c r="L50" i="14"/>
  <c r="H50" i="14"/>
  <c r="W49" i="14"/>
  <c r="U49" i="14"/>
  <c r="S49" i="14"/>
  <c r="Q49" i="14"/>
  <c r="P49" i="14"/>
  <c r="N49" i="14"/>
  <c r="M49" i="14"/>
  <c r="L49" i="14"/>
  <c r="H49" i="14"/>
  <c r="W48" i="14"/>
  <c r="U48" i="14"/>
  <c r="S48" i="14"/>
  <c r="Q48" i="14"/>
  <c r="P48" i="14"/>
  <c r="N48" i="14"/>
  <c r="M48" i="14"/>
  <c r="L48" i="14"/>
  <c r="H48" i="14"/>
  <c r="W46" i="14"/>
  <c r="U46" i="14"/>
  <c r="S46" i="14"/>
  <c r="Q46" i="14"/>
  <c r="P46" i="14"/>
  <c r="N46" i="14"/>
  <c r="M46" i="14"/>
  <c r="L46" i="14"/>
  <c r="H46" i="14"/>
  <c r="W45" i="14"/>
  <c r="U45" i="14"/>
  <c r="S45" i="14"/>
  <c r="Q45" i="14"/>
  <c r="P45" i="14"/>
  <c r="N45" i="14"/>
  <c r="M45" i="14"/>
  <c r="L45" i="14"/>
  <c r="H45" i="14"/>
  <c r="W44" i="14"/>
  <c r="U44" i="14"/>
  <c r="S44" i="14"/>
  <c r="Q44" i="14"/>
  <c r="P44" i="14"/>
  <c r="N44" i="14"/>
  <c r="M44" i="14"/>
  <c r="L44" i="14"/>
  <c r="H44" i="14"/>
  <c r="W43" i="14"/>
  <c r="U43" i="14"/>
  <c r="S43" i="14"/>
  <c r="Q43" i="14"/>
  <c r="P43" i="14"/>
  <c r="N43" i="14"/>
  <c r="M43" i="14"/>
  <c r="L43" i="14"/>
  <c r="H43" i="14"/>
  <c r="W42" i="14"/>
  <c r="U42" i="14"/>
  <c r="S42" i="14"/>
  <c r="Q42" i="14"/>
  <c r="P42" i="14"/>
  <c r="N42" i="14"/>
  <c r="M42" i="14"/>
  <c r="L42" i="14"/>
  <c r="H42" i="14"/>
  <c r="W41" i="14"/>
  <c r="U41" i="14"/>
  <c r="S41" i="14"/>
  <c r="Q41" i="14"/>
  <c r="P41" i="14"/>
  <c r="N41" i="14"/>
  <c r="M41" i="14"/>
  <c r="L41" i="14"/>
  <c r="H41" i="14"/>
  <c r="W40" i="14"/>
  <c r="U40" i="14"/>
  <c r="S40" i="14"/>
  <c r="Q40" i="14"/>
  <c r="P40" i="14"/>
  <c r="N40" i="14"/>
  <c r="M40" i="14"/>
  <c r="L40" i="14"/>
  <c r="H40" i="14"/>
  <c r="W35" i="14"/>
  <c r="U35" i="14"/>
  <c r="S35" i="14"/>
  <c r="Q35" i="14"/>
  <c r="P35" i="14"/>
  <c r="N35" i="14"/>
  <c r="M35" i="14"/>
  <c r="L35" i="14"/>
  <c r="H35" i="14"/>
  <c r="W34" i="14"/>
  <c r="U34" i="14"/>
  <c r="S34" i="14"/>
  <c r="Q34" i="14"/>
  <c r="P34" i="14"/>
  <c r="N34" i="14"/>
  <c r="M34" i="14"/>
  <c r="L34" i="14"/>
  <c r="H34" i="14"/>
  <c r="W33" i="14"/>
  <c r="U33" i="14"/>
  <c r="S33" i="14"/>
  <c r="Q33" i="14"/>
  <c r="P33" i="14"/>
  <c r="N33" i="14"/>
  <c r="M33" i="14"/>
  <c r="L33" i="14"/>
  <c r="H33" i="14"/>
  <c r="W32" i="14"/>
  <c r="U32" i="14"/>
  <c r="S32" i="14"/>
  <c r="Q32" i="14"/>
  <c r="P32" i="14"/>
  <c r="N32" i="14"/>
  <c r="M32" i="14"/>
  <c r="L32" i="14"/>
  <c r="H32" i="14"/>
  <c r="W31" i="14"/>
  <c r="U31" i="14"/>
  <c r="S31" i="14"/>
  <c r="Q31" i="14"/>
  <c r="P31" i="14"/>
  <c r="N31" i="14"/>
  <c r="M31" i="14"/>
  <c r="L31" i="14"/>
  <c r="H31" i="14"/>
  <c r="W29" i="14"/>
  <c r="U29" i="14"/>
  <c r="S29" i="14"/>
  <c r="Q29" i="14"/>
  <c r="P29" i="14"/>
  <c r="N29" i="14"/>
  <c r="M29" i="14"/>
  <c r="L29" i="14"/>
  <c r="H29" i="14"/>
  <c r="W28" i="14"/>
  <c r="U28" i="14"/>
  <c r="S28" i="14"/>
  <c r="Q28" i="14"/>
  <c r="P28" i="14"/>
  <c r="N28" i="14"/>
  <c r="M28" i="14"/>
  <c r="L28" i="14"/>
  <c r="H28" i="14"/>
  <c r="W27" i="14"/>
  <c r="U27" i="14"/>
  <c r="S27" i="14"/>
  <c r="Q27" i="14"/>
  <c r="P27" i="14"/>
  <c r="N27" i="14"/>
  <c r="M27" i="14"/>
  <c r="L27" i="14"/>
  <c r="H27" i="14"/>
  <c r="W26" i="14"/>
  <c r="U26" i="14"/>
  <c r="S26" i="14"/>
  <c r="Q26" i="14"/>
  <c r="P26" i="14"/>
  <c r="N26" i="14"/>
  <c r="M26" i="14"/>
  <c r="L26" i="14"/>
  <c r="H26" i="14"/>
  <c r="W25" i="14"/>
  <c r="U25" i="14"/>
  <c r="S25" i="14"/>
  <c r="Q25" i="14"/>
  <c r="P25" i="14"/>
  <c r="N25" i="14"/>
  <c r="M25" i="14"/>
  <c r="L25" i="14"/>
  <c r="H25" i="14"/>
  <c r="W24" i="14"/>
  <c r="U24" i="14"/>
  <c r="S24" i="14"/>
  <c r="Q24" i="14"/>
  <c r="P24" i="14"/>
  <c r="N24" i="14"/>
  <c r="M24" i="14"/>
  <c r="L24" i="14"/>
  <c r="H24" i="14"/>
  <c r="W23" i="14"/>
  <c r="U23" i="14"/>
  <c r="S23" i="14"/>
  <c r="Q23" i="14"/>
  <c r="P23" i="14"/>
  <c r="N23" i="14"/>
  <c r="M23" i="14"/>
  <c r="L23" i="14"/>
  <c r="H23" i="14"/>
  <c r="W18" i="14"/>
  <c r="U18" i="14"/>
  <c r="S18" i="14"/>
  <c r="Q18" i="14"/>
  <c r="P18" i="14"/>
  <c r="N18" i="14"/>
  <c r="M18" i="14"/>
  <c r="L18" i="14"/>
  <c r="H18" i="14"/>
  <c r="W17" i="14"/>
  <c r="U17" i="14"/>
  <c r="S17" i="14"/>
  <c r="Q17" i="14"/>
  <c r="P17" i="14"/>
  <c r="N17" i="14"/>
  <c r="M17" i="14"/>
  <c r="L17" i="14"/>
  <c r="H17" i="14"/>
  <c r="W16" i="14"/>
  <c r="U16" i="14"/>
  <c r="S16" i="14"/>
  <c r="Q16" i="14"/>
  <c r="P16" i="14"/>
  <c r="N16" i="14"/>
  <c r="M16" i="14"/>
  <c r="L16" i="14"/>
  <c r="H16" i="14"/>
  <c r="W15" i="14"/>
  <c r="U15" i="14"/>
  <c r="S15" i="14"/>
  <c r="Q15" i="14"/>
  <c r="P15" i="14"/>
  <c r="N15" i="14"/>
  <c r="M15" i="14"/>
  <c r="L15" i="14"/>
  <c r="H15" i="14"/>
  <c r="W14" i="14"/>
  <c r="U14" i="14"/>
  <c r="S14" i="14"/>
  <c r="Q14" i="14"/>
  <c r="P14" i="14"/>
  <c r="N14" i="14"/>
  <c r="M14" i="14"/>
  <c r="L14" i="14"/>
  <c r="H14" i="14"/>
  <c r="W12" i="14"/>
  <c r="U12" i="14"/>
  <c r="S12" i="14"/>
  <c r="Q12" i="14"/>
  <c r="P12" i="14"/>
  <c r="N12" i="14"/>
  <c r="M12" i="14"/>
  <c r="L12" i="14"/>
  <c r="H12" i="14"/>
  <c r="W11" i="14"/>
  <c r="U11" i="14"/>
  <c r="S11" i="14"/>
  <c r="Q11" i="14"/>
  <c r="P11" i="14"/>
  <c r="N11" i="14"/>
  <c r="M11" i="14"/>
  <c r="L11" i="14"/>
  <c r="H11" i="14"/>
  <c r="W10" i="14"/>
  <c r="U10" i="14"/>
  <c r="S10" i="14"/>
  <c r="Q10" i="14"/>
  <c r="P10" i="14"/>
  <c r="N10" i="14"/>
  <c r="M10" i="14"/>
  <c r="L10" i="14"/>
  <c r="H10" i="14"/>
  <c r="W9" i="14"/>
  <c r="U9" i="14"/>
  <c r="S9" i="14"/>
  <c r="Q9" i="14"/>
  <c r="P9" i="14"/>
  <c r="N9" i="14"/>
  <c r="M9" i="14"/>
  <c r="L9" i="14"/>
  <c r="H9" i="14"/>
  <c r="W8" i="14"/>
  <c r="U8" i="14"/>
  <c r="S8" i="14"/>
  <c r="Q8" i="14"/>
  <c r="P8" i="14"/>
  <c r="N8" i="14"/>
  <c r="M8" i="14"/>
  <c r="L8" i="14"/>
  <c r="H8" i="14"/>
  <c r="W7" i="14"/>
  <c r="U7" i="14"/>
  <c r="S7" i="14"/>
  <c r="Q7" i="14"/>
  <c r="P7" i="14"/>
  <c r="N7" i="14"/>
  <c r="M7" i="14"/>
  <c r="L7" i="14"/>
  <c r="H7" i="14"/>
  <c r="W6" i="14"/>
  <c r="U6" i="14"/>
  <c r="S6" i="14"/>
  <c r="Q6" i="14"/>
  <c r="P6" i="14"/>
  <c r="N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L47" i="14"/>
  <c r="H30" i="14"/>
  <c r="M30" i="14"/>
  <c r="W30" i="14"/>
  <c r="H47" i="14"/>
  <c r="W47" i="14"/>
  <c r="P30" i="14"/>
  <c r="N30" i="14"/>
  <c r="S30" i="14"/>
  <c r="S47" i="14"/>
  <c r="Q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E66" i="33"/>
  <c r="C21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N33" i="31"/>
  <c r="P33" i="31"/>
  <c r="Q33" i="31"/>
  <c r="S33" i="31"/>
  <c r="U33" i="31"/>
  <c r="W33" i="31"/>
  <c r="H22" i="31"/>
  <c r="L22" i="31"/>
  <c r="M22" i="31"/>
  <c r="N22" i="31"/>
  <c r="P22" i="31"/>
  <c r="Q22" i="31"/>
  <c r="S22" i="31"/>
  <c r="U22" i="31"/>
  <c r="W22" i="31"/>
  <c r="H11" i="31"/>
  <c r="L11" i="31"/>
  <c r="M11" i="31"/>
  <c r="N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O12" i="31" l="1"/>
  <c r="O34" i="31"/>
  <c r="O24" i="31"/>
  <c r="O13" i="31"/>
  <c r="O35" i="31"/>
  <c r="O23" i="31"/>
  <c r="O52" i="14"/>
  <c r="O28" i="14"/>
  <c r="O26" i="14"/>
  <c r="O24" i="14"/>
  <c r="O7" i="14"/>
  <c r="O51" i="14"/>
  <c r="O49" i="14"/>
  <c r="O46" i="14"/>
  <c r="O44" i="14"/>
  <c r="O42" i="14"/>
  <c r="O40" i="14"/>
  <c r="O34" i="14"/>
  <c r="O32" i="14"/>
  <c r="O29" i="14"/>
  <c r="O27" i="14"/>
  <c r="O25" i="14"/>
  <c r="O23" i="14"/>
  <c r="O17" i="14"/>
  <c r="O15" i="14"/>
  <c r="O12" i="14"/>
  <c r="O10" i="14"/>
  <c r="O8" i="14"/>
  <c r="O6" i="14"/>
  <c r="O50" i="14"/>
  <c r="O48" i="14"/>
  <c r="O45" i="14"/>
  <c r="O43" i="14"/>
  <c r="O41" i="14"/>
  <c r="O35" i="14"/>
  <c r="O18" i="14"/>
  <c r="O16" i="14"/>
  <c r="O14" i="14"/>
  <c r="O11" i="14"/>
  <c r="O9" i="14"/>
  <c r="O33" i="14"/>
  <c r="O31" i="14"/>
  <c r="F13" i="31"/>
  <c r="F34" i="31"/>
  <c r="F24" i="31"/>
  <c r="F35" i="31"/>
  <c r="F12" i="31"/>
  <c r="F23" i="31"/>
  <c r="F52" i="14"/>
  <c r="F48" i="14"/>
  <c r="F43" i="14"/>
  <c r="F35" i="14"/>
  <c r="F31" i="14"/>
  <c r="F26" i="14"/>
  <c r="F18" i="14"/>
  <c r="F14" i="14"/>
  <c r="F9" i="14"/>
  <c r="F15" i="14"/>
  <c r="F10" i="14"/>
  <c r="F6" i="14"/>
  <c r="F33" i="14"/>
  <c r="F16" i="14"/>
  <c r="F49" i="14"/>
  <c r="F44" i="14"/>
  <c r="F40" i="14"/>
  <c r="F32" i="14"/>
  <c r="F27" i="14"/>
  <c r="F28" i="14"/>
  <c r="F24" i="14"/>
  <c r="F50" i="14"/>
  <c r="F45" i="14"/>
  <c r="F41" i="14"/>
  <c r="F51" i="14"/>
  <c r="F46" i="14"/>
  <c r="F42" i="14"/>
  <c r="F34" i="14"/>
  <c r="F29" i="14"/>
  <c r="F25" i="14"/>
  <c r="F17" i="14"/>
  <c r="F12" i="14"/>
  <c r="F8" i="14"/>
  <c r="F23" i="14"/>
  <c r="F11" i="14"/>
  <c r="F7" i="14"/>
  <c r="N13" i="14"/>
  <c r="N39" i="14"/>
  <c r="N5" i="14"/>
  <c r="L39" i="14"/>
  <c r="Y83" i="17"/>
  <c r="Z83" i="17"/>
  <c r="Y82" i="17"/>
  <c r="Z82" i="17"/>
  <c r="F11" i="31" l="1"/>
  <c r="F22" i="31"/>
  <c r="O22" i="31"/>
  <c r="O5" i="14"/>
  <c r="F39" i="14"/>
  <c r="O39" i="14"/>
  <c r="F5" i="14"/>
  <c r="O13" i="14"/>
  <c r="O47" i="14"/>
  <c r="F13" i="14"/>
  <c r="O30" i="14"/>
  <c r="O33" i="31"/>
  <c r="O11" i="31"/>
  <c r="F33" i="31"/>
  <c r="F47" i="14"/>
  <c r="F30" i="14"/>
  <c r="N4" i="14"/>
  <c r="C19" i="32" s="1"/>
  <c r="N38" i="14"/>
  <c r="L38" i="14"/>
  <c r="Y10" i="17"/>
  <c r="Z10" i="17"/>
  <c r="O4" i="14" l="1"/>
  <c r="C20" i="32" s="1"/>
  <c r="F38" i="14"/>
  <c r="F25" i="34" s="1"/>
  <c r="O38" i="14"/>
  <c r="O25" i="34" s="1"/>
  <c r="F4" i="14"/>
  <c r="F9" i="34" s="1"/>
  <c r="N9" i="34"/>
  <c r="L25" i="34"/>
  <c r="L26" i="34" s="1"/>
  <c r="E17" i="32"/>
  <c r="N25" i="34"/>
  <c r="E19" i="32"/>
  <c r="Z81" i="17"/>
  <c r="Y81" i="17"/>
  <c r="O9" i="34" l="1"/>
  <c r="E8" i="32"/>
  <c r="E20" i="32"/>
  <c r="C8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12" i="31" l="1"/>
  <c r="J35" i="31"/>
  <c r="J24" i="31"/>
  <c r="J25" i="14"/>
  <c r="J17" i="14"/>
  <c r="J24" i="14"/>
  <c r="J44" i="14"/>
  <c r="J23" i="14"/>
  <c r="J52" i="14"/>
  <c r="J18" i="14"/>
  <c r="J43" i="14"/>
  <c r="J9" i="14"/>
  <c r="J15" i="14"/>
  <c r="J48" i="14"/>
  <c r="J14" i="14"/>
  <c r="J46" i="14"/>
  <c r="J12" i="14"/>
  <c r="J11" i="14"/>
  <c r="J13" i="31"/>
  <c r="J49" i="14"/>
  <c r="J34" i="31"/>
  <c r="J42" i="14"/>
  <c r="J8" i="14"/>
  <c r="J41" i="14"/>
  <c r="J7" i="14"/>
  <c r="J40" i="14"/>
  <c r="J6" i="14"/>
  <c r="J35" i="14"/>
  <c r="J27" i="14"/>
  <c r="J26" i="14"/>
  <c r="J23" i="31"/>
  <c r="J22" i="31" s="1"/>
  <c r="J32" i="14"/>
  <c r="J34" i="14"/>
  <c r="J31" i="14"/>
  <c r="J51" i="14"/>
  <c r="J29" i="14"/>
  <c r="J10" i="14"/>
  <c r="J28" i="14"/>
  <c r="J50" i="14"/>
  <c r="J16" i="14"/>
  <c r="J45" i="14"/>
  <c r="J33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30" i="14"/>
  <c r="J47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<sst xmlns="http://schemas.openxmlformats.org/spreadsheetml/2006/main" count="13875" uniqueCount="5292">
  <si>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</si>
  <si>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</si>
  <si>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</si>
  <si>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</si>
  <si>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</si>
  <si>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</si>
  <si>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</si>
  <si>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</si>
  <si>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</si>
  <si>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</si>
  <si>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</si>
  <si>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</si>
  <si>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</si>
  <si>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</si>
  <si>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</si>
  <si>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</si>
  <si>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</si>
  <si>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</si>
  <si>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</si>
  <si>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</si>
  <si>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</si>
  <si>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</si>
  <si>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</si>
  <si>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</si>
  <si>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</si>
  <si>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</si>
  <si>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</si>
  <si>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</si>
  <si>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</si>
  <si>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</si>
  <si>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</si>
  <si>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</si>
  <si>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</si>
  <si>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</si>
  <si>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</si>
  <si>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</si>
  <si>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</si>
  <si>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</si>
  <si>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</si>
  <si>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</si>
  <si>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</si>
  <si>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</si>
  <si>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</si>
  <si>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</si>
  <si>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</si>
  <si>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</si>
  <si>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</si>
  <si>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</si>
  <si>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</si>
  <si>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</si>
  <si>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</si>
  <si>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</si>
  <si>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</si>
  <si>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</si>
  <si>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</si>
  <si>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</si>
  <si>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</si>
  <si>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</si>
  <si>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</si>
  <si>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</si>
  <si>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</si>
  <si>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</si>
  <si>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</si>
  <si>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</si>
  <si>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</si>
  <si>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</si>
  <si>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</si>
  <si>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</si>
  <si>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</si>
  <si>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</si>
  <si>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</si>
  <si>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</si>
  <si>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</si>
  <si>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</si>
  <si>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</si>
  <si>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</si>
  <si>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</si>
  <si>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</si>
  <si>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</si>
  <si>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</si>
  <si>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</si>
  <si>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</si>
  <si>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</si>
  <si>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</si>
  <si>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</si>
  <si>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</si>
  <si>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</si>
  <si>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</si>
  <si>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</si>
  <si>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</si>
  <si>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</si>
  <si>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</si>
  <si>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</si>
  <si>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</si>
  <si>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</si>
  <si>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</si>
  <si>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</si>
  <si>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</si>
  <si>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</si>
  <si>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</si>
  <si>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</si>
  <si>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</si>
  <si>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</si>
  <si>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</si>
  <si>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</si>
  <si>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</si>
  <si>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</si>
  <si>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</si>
  <si>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</si>
  <si>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</si>
  <si>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</si>
  <si>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</si>
  <si>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</si>
  <si>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</si>
  <si>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</si>
  <si>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</si>
  <si>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</si>
  <si>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</si>
  <si>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</si>
  <si>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</si>
  <si>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</si>
  <si>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</si>
  <si>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</si>
  <si>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</si>
  <si>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</si>
  <si>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</si>
  <si>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</si>
  <si>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</si>
  <si>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</si>
  <si>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</si>
  <si>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</si>
  <si>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</si>
  <si>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</si>
  <si>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</si>
  <si>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</si>
  <si>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</si>
  <si>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</si>
  <si>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</si>
  <si>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</si>
  <si>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</si>
  <si>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</si>
  <si>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</si>
  <si>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</si>
  <si>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</si>
  <si>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</si>
  <si>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</si>
  <si>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</si>
  <si>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</si>
  <si>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</si>
  <si>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</si>
  <si>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</si>
  <si>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</si>
  <si>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</si>
  <si>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</si>
  <si>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</si>
  <si>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</si>
  <si>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</si>
  <si>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</si>
  <si>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</si>
  <si>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</si>
  <si>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</si>
  <si>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</si>
  <si>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</si>
  <si>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</si>
  <si>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</si>
  <si>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</si>
  <si>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</si>
  <si>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</si>
  <si>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</si>
  <si>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</si>
  <si>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</si>
  <si>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</si>
  <si>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</si>
  <si>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</si>
  <si>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</si>
  <si>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</si>
  <si>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</si>
  <si>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</si>
  <si>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</si>
  <si>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</si>
  <si>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</si>
  <si>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</si>
  <si>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</si>
  <si>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</si>
  <si>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</si>
  <si>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</si>
  <si>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</si>
  <si>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</si>
  <si>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</si>
  <si>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</si>
  <si>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</si>
  <si>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</si>
  <si>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</si>
  <si>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</si>
  <si>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</si>
  <si>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</si>
  <si>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</si>
  <si>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</si>
  <si>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</si>
  <si>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</si>
  <si>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</si>
  <si>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</si>
  <si>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</si>
  <si>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</si>
  <si>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</si>
  <si>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</si>
  <si>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</si>
  <si>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</si>
  <si>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</si>
  <si>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</si>
  <si>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</si>
  <si>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</si>
  <si>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</si>
  <si>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</si>
  <si>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</si>
  <si>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</si>
  <si>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</si>
  <si>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</si>
  <si>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</si>
  <si>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</si>
  <si>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</si>
  <si>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</si>
  <si>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</si>
  <si>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</si>
  <si>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</si>
  <si>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</si>
  <si>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</si>
  <si>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</si>
  <si>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</si>
  <si>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</si>
  <si>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</si>
  <si>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</si>
  <si>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</si>
  <si>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</si>
  <si>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</si>
  <si>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</si>
  <si>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</si>
  <si>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</si>
  <si>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</si>
  <si>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</si>
  <si>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</si>
  <si>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</si>
  <si>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</si>
  <si>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</si>
  <si>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</si>
  <si>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</si>
  <si>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</si>
  <si>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</si>
  <si>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</si>
  <si>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</si>
  <si>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</si>
  <si>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</si>
  <si>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</si>
  <si>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</si>
  <si>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</si>
  <si>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</si>
  <si>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</si>
  <si>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</si>
  <si>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</si>
  <si>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</si>
  <si>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</si>
  <si>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</si>
  <si>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</si>
  <si>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</si>
  <si>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</si>
  <si>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</si>
  <si>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</si>
  <si>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</si>
  <si>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</si>
  <si>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</si>
  <si>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</si>
  <si>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</si>
  <si>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</si>
  <si>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</si>
  <si>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</si>
  <si>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</si>
  <si>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</si>
  <si>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</si>
  <si>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</si>
  <si>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</si>
  <si>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</si>
  <si>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</si>
  <si>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</si>
  <si>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</si>
  <si>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</si>
  <si>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</si>
  <si>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</si>
  <si>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</si>
  <si>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</si>
  <si>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</si>
  <si>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</si>
  <si>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</si>
  <si>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</si>
  <si>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</si>
  <si>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</si>
  <si>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</si>
  <si>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</si>
  <si>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</si>
  <si>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</si>
  <si>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</si>
  <si>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</si>
  <si>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</si>
  <si>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</si>
  <si>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</si>
  <si>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</si>
  <si>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</si>
  <si>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</si>
  <si>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</si>
  <si>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</si>
  <si>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</si>
  <si>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</si>
  <si>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</si>
  <si>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</si>
  <si>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</si>
  <si>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</si>
  <si>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</si>
  <si>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</si>
  <si>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</si>
  <si>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</si>
  <si>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</si>
  <si>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</si>
  <si>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</si>
  <si>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</si>
  <si>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</si>
  <si>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</si>
  <si>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</si>
  <si>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</si>
  <si>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</si>
  <si>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</si>
  <si>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</si>
  <si>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</si>
  <si>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</si>
  <si>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</si>
  <si>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</si>
  <si>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</si>
  <si>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</si>
  <si>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</si>
  <si>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</si>
  <si>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</si>
  <si>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</si>
  <si>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</si>
  <si>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</si>
  <si>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</si>
  <si>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</si>
  <si>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</si>
  <si>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</si>
  <si>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</si>
  <si>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</si>
  <si>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</si>
  <si>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</si>
  <si>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</si>
  <si>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</si>
  <si>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</si>
  <si>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</si>
  <si>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</si>
  <si>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</si>
  <si>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</si>
  <si>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</si>
  <si>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</si>
  <si>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</si>
  <si>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</si>
  <si>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</si>
  <si>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</si>
  <si>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</si>
  <si>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</si>
  <si>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</si>
  <si>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</si>
  <si>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</si>
  <si>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</si>
  <si>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</si>
  <si>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</si>
  <si>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</si>
  <si>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</si>
  <si>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</si>
  <si>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</si>
  <si>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</si>
  <si>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</si>
  <si>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</si>
  <si>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</si>
  <si>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</si>
  <si>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</si>
  <si>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</si>
  <si>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</si>
  <si>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</si>
  <si>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</si>
  <si>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</si>
  <si>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</si>
  <si>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</si>
  <si>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</si>
  <si>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</si>
  <si>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</si>
  <si>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</si>
  <si>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</si>
  <si>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</si>
  <si>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</si>
  <si>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</si>
  <si>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</si>
  <si>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</si>
  <si>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</si>
  <si>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</si>
  <si>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</si>
  <si>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</si>
  <si>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</si>
  <si>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</si>
  <si>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</si>
  <si>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</si>
  <si>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</si>
  <si>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</si>
  <si>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</si>
  <si>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</si>
  <si>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</si>
  <si>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</si>
  <si>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</si>
  <si>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</si>
  <si>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</si>
  <si>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</si>
  <si>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</si>
  <si>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</si>
  <si>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</si>
  <si>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</si>
  <si>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</si>
  <si>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</si>
  <si>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</si>
  <si>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</si>
  <si>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</si>
  <si>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</si>
  <si>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</si>
  <si>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</si>
  <si>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</si>
  <si>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</si>
  <si>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</si>
  <si>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</si>
  <si>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</si>
  <si>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</si>
  <si>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</si>
  <si>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</si>
  <si>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</si>
  <si>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</si>
  <si>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</si>
  <si>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</si>
  <si>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</si>
  <si>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</si>
  <si>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</si>
  <si>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</si>
  <si>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</si>
  <si>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</si>
  <si>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</si>
  <si>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</si>
  <si>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</si>
  <si>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</si>
  <si>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</si>
  <si>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</si>
  <si>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</si>
  <si>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</si>
  <si>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</si>
  <si>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</si>
  <si>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</si>
  <si>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</si>
  <si>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</si>
  <si>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</si>
  <si>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</si>
  <si>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</si>
  <si>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</si>
  <si>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</si>
  <si>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</si>
  <si>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</si>
  <si>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</si>
  <si>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</si>
  <si>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</si>
  <si>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</si>
  <si>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</si>
  <si>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</si>
  <si>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</si>
  <si>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</si>
  <si>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</si>
  <si>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</si>
  <si>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</si>
  <si>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</si>
  <si>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</si>
  <si>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</si>
  <si>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</si>
  <si>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</si>
  <si>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</si>
  <si>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</si>
  <si>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</si>
  <si>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</si>
  <si>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</si>
  <si>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</si>
  <si>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</si>
  <si>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</si>
  <si>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</si>
  <si>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</si>
  <si>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</si>
  <si>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</si>
  <si>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</si>
  <si>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</si>
  <si>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</si>
  <si>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</si>
  <si>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</si>
  <si>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</si>
  <si>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</si>
  <si>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</si>
  <si>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</si>
  <si>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</si>
  <si>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</si>
  <si>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</si>
  <si>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</si>
  <si>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</si>
  <si>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</si>
  <si>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</si>
  <si>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</si>
  <si>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</si>
  <si>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</si>
  <si>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</si>
  <si>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</si>
  <si>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</si>
  <si>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</si>
  <si>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</si>
  <si>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</si>
  <si>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</si>
  <si>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</si>
  <si>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</si>
  <si>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</si>
  <si>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</si>
  <si>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</si>
  <si>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</si>
  <si>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</si>
  <si>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</si>
  <si>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</si>
  <si>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</si>
  <si>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</si>
  <si>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</si>
  <si>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</si>
  <si>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</si>
  <si>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</si>
  <si>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</si>
  <si>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</si>
  <si>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</si>
  <si>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</si>
  <si>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</si>
  <si>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</si>
  <si>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</si>
  <si>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</si>
  <si>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</si>
  <si>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</si>
  <si>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</si>
  <si>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</si>
  <si>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</si>
  <si>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</si>
  <si>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</si>
  <si>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</si>
  <si>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</si>
  <si>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</si>
  <si>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</si>
  <si>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</si>
  <si>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</si>
  <si>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</si>
  <si>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</si>
  <si>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</si>
  <si>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</si>
  <si>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</si>
  <si>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</si>
  <si>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</si>
  <si>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</si>
  <si>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</si>
  <si>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</si>
  <si>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</si>
  <si>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</si>
  <si>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</si>
  <si>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</si>
  <si>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</si>
  <si>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</si>
  <si>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</si>
  <si>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</si>
  <si>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</si>
  <si>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</si>
  <si>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</si>
  <si>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</si>
  <si>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</si>
  <si>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</si>
  <si>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</si>
  <si>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</si>
  <si>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</si>
  <si>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</si>
  <si>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</si>
  <si>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</si>
  <si>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</si>
  <si>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</si>
  <si>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</si>
  <si>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</si>
  <si>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</si>
  <si>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</si>
  <si>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</si>
  <si>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</si>
  <si>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</si>
  <si>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</si>
  <si>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</si>
  <si>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</si>
  <si>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</si>
  <si>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</si>
  <si>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</si>
  <si>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</si>
  <si>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</si>
  <si>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</si>
  <si>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</si>
  <si>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</si>
  <si>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</si>
  <si>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</si>
  <si>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</si>
  <si>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</si>
  <si>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</si>
  <si>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</si>
  <si>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</si>
  <si>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</si>
  <si>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</si>
  <si>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</si>
  <si>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</si>
  <si>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</si>
  <si>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</si>
  <si>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</si>
  <si>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</si>
  <si>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</si>
  <si>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</si>
  <si>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</si>
  <si>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</si>
  <si>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</si>
  <si>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</si>
  <si>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</si>
  <si>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</si>
  <si>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</si>
  <si>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</si>
  <si>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</si>
  <si>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</si>
  <si>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</si>
  <si>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</si>
  <si>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</si>
  <si>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</si>
  <si>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</si>
  <si>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</si>
  <si>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</si>
  <si>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</si>
  <si>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</si>
  <si>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</si>
  <si>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</si>
  <si>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</si>
  <si>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</si>
  <si>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</si>
  <si>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</si>
  <si>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</si>
  <si>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</si>
  <si>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</si>
  <si>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</si>
  <si>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</si>
  <si>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</si>
  <si>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</si>
  <si>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</si>
  <si>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</si>
  <si>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</si>
  <si>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</si>
  <si>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</si>
  <si>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</si>
  <si>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</si>
  <si>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</si>
  <si>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</si>
  <si>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</si>
  <si>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</si>
  <si>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</si>
  <si>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</si>
  <si>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</si>
  <si>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</si>
  <si>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</si>
  <si>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</si>
  <si>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</si>
  <si>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</si>
  <si>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</si>
  <si>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</si>
  <si>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</si>
  <si>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</si>
  <si>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</si>
  <si>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</si>
  <si>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</si>
  <si>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</si>
  <si>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</si>
  <si>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</si>
  <si>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</si>
  <si>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</si>
  <si>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</si>
  <si>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</si>
  <si>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</si>
  <si>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</si>
  <si>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</si>
  <si>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</si>
  <si>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</si>
  <si>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</si>
  <si>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</si>
  <si>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</si>
  <si>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</si>
  <si>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</si>
  <si>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</si>
  <si>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</si>
  <si>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</si>
  <si>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</si>
  <si>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</si>
  <si>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</si>
  <si>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</si>
  <si>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</si>
  <si>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</si>
  <si>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</si>
  <si>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</si>
  <si>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</si>
  <si>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</si>
  <si>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</si>
  <si>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</si>
  <si>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</si>
  <si>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</si>
  <si>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</si>
  <si>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</si>
  <si>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</si>
  <si>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</si>
  <si>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</si>
  <si>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</si>
  <si>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</si>
  <si>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</si>
  <si>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</si>
  <si>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</si>
  <si>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</si>
  <si>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</si>
  <si>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</si>
  <si>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</si>
  <si>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</si>
  <si>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</si>
  <si>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</si>
  <si>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</si>
  <si>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</si>
  <si>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</si>
  <si>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</si>
  <si>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</si>
  <si>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</si>
  <si>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</si>
  <si>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</si>
  <si>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</si>
  <si>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</si>
  <si>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</si>
  <si>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</si>
  <si>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</si>
  <si>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</si>
  <si>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</si>
  <si>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</si>
  <si>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</si>
  <si>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</si>
  <si>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</si>
  <si>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</si>
  <si>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</si>
  <si>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</si>
  <si>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</si>
  <si>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</si>
  <si>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</si>
  <si>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</si>
  <si>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</si>
  <si>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</si>
  <si>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</si>
  <si>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</si>
  <si>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</si>
  <si>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</si>
  <si>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</si>
  <si>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</si>
  <si>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</si>
  <si>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</si>
  <si>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</si>
  <si>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</si>
  <si>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</si>
  <si>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</si>
  <si>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</si>
  <si>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</si>
  <si>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</si>
  <si>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</si>
  <si>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</si>
  <si>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</si>
  <si>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</si>
  <si>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</si>
  <si>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</si>
  <si>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</si>
  <si>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</si>
  <si>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</si>
  <si>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</si>
  <si>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</si>
  <si>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</si>
  <si>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</si>
  <si>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</si>
  <si>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</si>
  <si>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</si>
  <si>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</si>
  <si>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</si>
  <si>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</si>
  <si>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</si>
  <si>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</si>
  <si>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</si>
  <si>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</si>
  <si>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</si>
  <si>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</si>
  <si>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</si>
  <si>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</si>
  <si>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</si>
  <si>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</si>
  <si>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</si>
  <si>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</si>
  <si>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</si>
  <si>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</si>
  <si>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</si>
  <si>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</si>
  <si>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</si>
  <si>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</si>
  <si>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</si>
  <si>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</si>
  <si>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</si>
  <si>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</si>
  <si>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</si>
  <si>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</si>
  <si>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</si>
  <si>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</si>
  <si>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</si>
  <si>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</si>
  <si>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</si>
  <si>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</si>
  <si>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</si>
  <si>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</si>
  <si>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</si>
  <si>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</si>
  <si>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</si>
  <si>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</si>
  <si>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</si>
  <si>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</si>
  <si>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</si>
  <si>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</si>
  <si>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</si>
  <si>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</si>
  <si>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</si>
  <si>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</si>
  <si>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</si>
  <si>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</si>
  <si>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</si>
  <si>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</si>
  <si>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</si>
  <si>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</si>
  <si>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</si>
  <si>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</si>
  <si>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</si>
  <si>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</si>
  <si>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</si>
  <si>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</si>
  <si>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</si>
  <si>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</si>
  <si>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</si>
  <si>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</si>
  <si>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</si>
  <si>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</si>
  <si>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</si>
  <si>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</si>
  <si>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</si>
  <si>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</si>
  <si>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</si>
  <si>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</si>
  <si>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</si>
  <si>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</si>
  <si>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</si>
  <si>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</si>
  <si>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</si>
  <si>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</si>
  <si>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</si>
  <si>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</si>
  <si>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</si>
  <si>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</si>
  <si>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</si>
  <si>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</si>
  <si>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</si>
  <si>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</si>
  <si>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</si>
  <si>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</si>
  <si>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</si>
  <si>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</si>
  <si>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</si>
  <si>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</si>
  <si>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</si>
  <si>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</si>
  <si>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</si>
  <si>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</si>
  <si>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</si>
  <si>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</si>
  <si>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</si>
  <si>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</si>
  <si>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</si>
  <si>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</si>
  <si>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</si>
  <si>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</si>
  <si>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</si>
  <si>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</si>
  <si>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</si>
  <si>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</si>
  <si>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</si>
  <si>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</si>
  <si>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</si>
  <si>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</si>
  <si>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</si>
  <si>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</si>
  <si>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</si>
  <si>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</si>
  <si>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</si>
  <si>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</si>
  <si>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</si>
  <si>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</si>
  <si>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</si>
  <si>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</si>
  <si>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</si>
  <si>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</si>
  <si>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</si>
  <si>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</si>
  <si>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</si>
  <si>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</si>
  <si>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</si>
  <si>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</si>
  <si>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</si>
  <si>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</si>
  <si>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</si>
  <si>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</si>
  <si>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</si>
  <si>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</si>
  <si>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</si>
  <si>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</si>
  <si>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</si>
  <si>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</si>
  <si>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</si>
  <si>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</si>
  <si>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</si>
  <si>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</si>
  <si>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</si>
  <si>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</si>
  <si>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</si>
  <si>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</si>
  <si>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</si>
  <si>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</si>
  <si>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</si>
  <si>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</si>
  <si>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</si>
  <si>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</si>
  <si>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</si>
  <si>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</si>
  <si>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</si>
  <si>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</si>
  <si>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</si>
  <si>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</si>
  <si>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</si>
  <si>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</si>
  <si>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</si>
  <si>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</si>
  <si>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</si>
  <si>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</si>
  <si>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</si>
  <si>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</si>
  <si>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</si>
  <si>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</si>
  <si>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</si>
  <si>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</si>
  <si>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</si>
  <si>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</si>
  <si>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</si>
  <si>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</si>
  <si>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</si>
  <si>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</si>
  <si>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</si>
  <si>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</si>
  <si>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</si>
  <si>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</si>
  <si>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</si>
  <si>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</si>
  <si>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</si>
  <si>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</si>
  <si>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</si>
  <si>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</si>
  <si>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</si>
  <si>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</si>
  <si>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</si>
  <si>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</si>
  <si>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</si>
  <si>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</si>
  <si>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</si>
  <si>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</si>
  <si>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</si>
  <si>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</si>
  <si>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</si>
  <si>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</si>
  <si>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</si>
  <si>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</si>
  <si>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</si>
  <si>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</si>
  <si>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</si>
  <si>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</si>
  <si>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</si>
  <si>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</si>
  <si>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</si>
  <si>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</si>
  <si>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</si>
  <si>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</si>
  <si>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</si>
  <si>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</si>
  <si>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</si>
  <si>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</si>
  <si>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</si>
  <si>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</si>
  <si>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</si>
  <si>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</si>
  <si>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</si>
  <si>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</si>
  <si>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</si>
  <si>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</si>
  <si>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</si>
  <si>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</si>
  <si>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</si>
  <si>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</si>
  <si>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</si>
  <si>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</si>
  <si>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</si>
  <si>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</si>
  <si>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</si>
  <si>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</si>
  <si>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</si>
  <si>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</si>
  <si>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</si>
  <si>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</si>
  <si>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</si>
  <si>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</si>
  <si>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</si>
  <si>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</si>
  <si>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</si>
  <si>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</si>
  <si>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</si>
  <si>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</si>
  <si>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</si>
  <si>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</si>
  <si>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</si>
  <si>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</si>
  <si>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</si>
  <si>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</si>
  <si>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</si>
  <si>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</si>
  <si>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</si>
  <si>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</si>
  <si>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</si>
  <si>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</si>
  <si>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</si>
  <si>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</si>
  <si>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</si>
  <si>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</si>
  <si>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</si>
  <si>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</si>
  <si>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</si>
  <si>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</si>
  <si>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</si>
  <si>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</si>
  <si>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</si>
  <si>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</si>
  <si>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</si>
  <si>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</si>
  <si>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</si>
  <si>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</si>
  <si>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</si>
  <si>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</si>
  <si>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</si>
  <si>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</si>
  <si>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</si>
  <si>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</si>
  <si>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</si>
  <si>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</si>
  <si>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</si>
  <si>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</si>
  <si>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</si>
  <si>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</si>
  <si>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</si>
  <si>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</si>
  <si>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</si>
  <si>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</si>
  <si>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</si>
  <si>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</si>
  <si>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</si>
  <si>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</si>
  <si>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</si>
  <si>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</si>
  <si>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</si>
  <si>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</si>
  <si>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</si>
  <si>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</si>
  <si>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</si>
  <si>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</si>
  <si>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</si>
  <si>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</si>
  <si>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</si>
  <si>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</si>
  <si>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</si>
  <si>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</si>
  <si>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</si>
  <si>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</si>
  <si>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</si>
  <si>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</si>
  <si>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</si>
  <si>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</si>
  <si>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</si>
  <si>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</si>
  <si>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</si>
  <si>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</si>
  <si>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</si>
  <si>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</si>
  <si>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</si>
  <si>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</si>
  <si>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</si>
  <si>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</si>
  <si>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</si>
  <si>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</si>
  <si>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</si>
  <si>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</si>
  <si>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</si>
  <si>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</si>
  <si>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</si>
  <si>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</si>
  <si>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</si>
  <si>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</si>
  <si>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</si>
  <si>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</si>
  <si>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</si>
  <si>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</si>
  <si>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</si>
  <si>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</si>
  <si>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</si>
  <si>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</si>
  <si>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</si>
  <si>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</si>
  <si>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</si>
  <si>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</si>
  <si>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</si>
  <si>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</si>
  <si>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</si>
  <si>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</si>
  <si>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</si>
  <si>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</si>
  <si>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</si>
  <si>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</si>
  <si>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</si>
  <si>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</si>
  <si>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</si>
  <si>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</si>
  <si>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</si>
  <si>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</si>
  <si>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</si>
  <si>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</si>
  <si>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</si>
  <si>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</si>
  <si>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</si>
  <si>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</si>
  <si>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</si>
  <si>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</si>
  <si>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</si>
  <si>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</si>
  <si>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</si>
  <si>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</si>
  <si>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</si>
  <si>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</si>
  <si>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</si>
  <si>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</si>
  <si>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</si>
  <si>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</si>
  <si>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</si>
  <si>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</si>
  <si>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</si>
  <si>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</si>
  <si>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</si>
  <si>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</si>
  <si>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</si>
  <si>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</si>
  <si>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</si>
  <si>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</si>
  <si>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</si>
  <si>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</si>
  <si>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</si>
  <si>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</si>
  <si>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</si>
  <si>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</si>
  <si>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</si>
  <si>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</si>
  <si>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</si>
  <si>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</si>
  <si>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</si>
  <si>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</si>
  <si>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</si>
  <si>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</si>
  <si>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</si>
  <si>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</si>
  <si>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</si>
  <si>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</si>
  <si>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</si>
  <si>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</si>
  <si>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</si>
  <si>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</si>
  <si>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</si>
  <si>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</si>
  <si>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</si>
  <si>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</si>
  <si>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</si>
  <si>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</si>
  <si>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</si>
  <si>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</si>
  <si>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</si>
  <si>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</si>
  <si>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</si>
  <si>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</si>
  <si>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</si>
  <si>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</si>
  <si>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</si>
  <si>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</si>
  <si>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</si>
  <si>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</si>
  <si>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</si>
  <si>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</si>
  <si>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</si>
  <si>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</si>
  <si>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</si>
  <si>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</si>
  <si>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</si>
  <si>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</si>
  <si>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</si>
  <si>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</si>
  <si>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</si>
  <si>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</si>
  <si>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</si>
  <si>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</si>
  <si>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</si>
  <si>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</si>
  <si>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</si>
  <si>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</si>
  <si>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</si>
  <si>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</si>
  <si>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</si>
  <si>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</si>
  <si>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</si>
  <si>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</si>
  <si>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</si>
  <si>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</si>
  <si>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</si>
  <si>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</si>
  <si>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</si>
  <si>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</si>
  <si>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</si>
  <si>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</si>
  <si>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</si>
  <si>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</si>
  <si>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</si>
  <si>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</si>
  <si>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</si>
  <si>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</si>
  <si>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</si>
  <si>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</si>
  <si>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</si>
  <si>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</si>
  <si>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</si>
  <si>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</si>
  <si>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</si>
  <si>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</si>
  <si>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</si>
  <si>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</si>
  <si>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</si>
  <si>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</si>
  <si>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</si>
  <si>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</si>
  <si>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</si>
  <si>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</si>
  <si>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</si>
  <si>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</si>
  <si>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</si>
  <si>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</si>
  <si>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</si>
  <si>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</si>
  <si>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</si>
  <si>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</si>
  <si>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</si>
  <si>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</si>
  <si>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</si>
  <si>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</si>
  <si>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</si>
  <si>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</si>
  <si>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</si>
  <si>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</si>
  <si>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</si>
  <si>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</si>
  <si>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</si>
  <si>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</si>
  <si>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</si>
  <si>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</si>
  <si>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</si>
  <si>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</si>
  <si>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</si>
  <si>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</si>
  <si>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</si>
  <si>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</si>
  <si>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</si>
  <si>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</si>
  <si>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</si>
  <si>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</si>
  <si>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</si>
  <si>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</si>
  <si>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</si>
  <si>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</si>
  <si>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</si>
  <si>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</si>
  <si>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</si>
  <si>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</si>
  <si>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</si>
  <si>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</si>
  <si>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</si>
  <si>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</si>
  <si>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</si>
  <si>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</si>
  <si>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</si>
  <si>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</si>
  <si>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</si>
  <si>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</si>
  <si>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</si>
  <si>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</si>
  <si>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</si>
  <si>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</si>
  <si>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</si>
  <si>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</si>
  <si>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</si>
  <si>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</si>
  <si>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</si>
  <si>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</si>
  <si>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</si>
  <si>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</si>
  <si>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</si>
  <si>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</si>
  <si>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</si>
  <si>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</si>
  <si>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</si>
  <si>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</si>
  <si>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</si>
  <si>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</si>
  <si>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</si>
  <si>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</si>
  <si>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</si>
  <si>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</si>
  <si>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</si>
  <si>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</si>
  <si>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</si>
  <si>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</si>
  <si>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</si>
  <si>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</si>
  <si>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</si>
  <si>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</si>
  <si>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</si>
  <si>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</si>
  <si>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</si>
  <si>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</si>
  <si>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</si>
  <si>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</si>
  <si>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</si>
  <si>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</si>
  <si>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</si>
  <si>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</si>
  <si>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</si>
  <si>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</si>
  <si>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</si>
  <si>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</si>
  <si>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</si>
  <si>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</si>
  <si>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</si>
  <si>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</si>
  <si>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</si>
  <si>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</si>
  <si>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</si>
  <si>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</si>
  <si>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</si>
  <si>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</si>
  <si>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</si>
  <si>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</si>
  <si>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</si>
  <si>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</si>
  <si>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</si>
  <si>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</si>
  <si>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</si>
  <si>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</si>
  <si>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</si>
  <si>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</si>
  <si>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</si>
  <si>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</si>
  <si>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</si>
  <si>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</si>
  <si>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</si>
  <si>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</si>
  <si>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</si>
  <si>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</si>
  <si>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</si>
  <si>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</si>
  <si>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</si>
  <si>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</si>
  <si>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</si>
  <si>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</si>
  <si>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</si>
  <si>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</si>
  <si>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</si>
  <si>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</si>
  <si>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</si>
  <si>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</si>
  <si>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</si>
  <si>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</si>
  <si>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</si>
  <si>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</si>
  <si>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</si>
  <si>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</si>
  <si>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</si>
  <si>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</si>
  <si>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</si>
  <si>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</si>
  <si>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</si>
  <si>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</si>
  <si>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</si>
  <si>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</si>
  <si>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</si>
  <si>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</si>
  <si>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</si>
  <si>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</si>
  <si>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</si>
  <si>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</si>
  <si>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</si>
  <si>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</si>
  <si>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</si>
  <si>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</si>
  <si>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</si>
  <si>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</si>
  <si>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</si>
  <si>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</si>
  <si>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</si>
  <si>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</si>
  <si>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</si>
  <si>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</si>
  <si>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</si>
  <si>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</si>
  <si>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</si>
  <si>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</si>
  <si>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</si>
  <si>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</si>
  <si>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</si>
  <si>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</si>
  <si>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</si>
  <si>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</si>
  <si>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</si>
  <si>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</si>
  <si>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</si>
  <si>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</si>
  <si>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</si>
  <si>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</si>
  <si>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</si>
  <si>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</si>
  <si>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</si>
  <si>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</si>
  <si>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</si>
  <si>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</si>
  <si>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</si>
  <si>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</si>
  <si>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</si>
  <si>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</si>
  <si>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</si>
  <si>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</si>
  <si>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</si>
  <si>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</si>
  <si>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</si>
  <si>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</si>
  <si>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</si>
  <si>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</si>
  <si>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</si>
  <si>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</si>
  <si>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</si>
  <si>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</si>
  <si>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</si>
  <si>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</si>
  <si>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</si>
  <si>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</si>
  <si>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</si>
  <si>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</si>
  <si>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</si>
  <si>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</si>
  <si>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</si>
  <si>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</si>
  <si>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</si>
  <si>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</si>
  <si>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</si>
  <si>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</si>
  <si>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</si>
  <si>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</si>
  <si>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</si>
  <si>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</si>
  <si>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</si>
  <si>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</si>
  <si>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</si>
  <si>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</si>
  <si>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</si>
  <si>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</si>
  <si>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</si>
  <si>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</si>
  <si>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</si>
  <si>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</si>
  <si>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</si>
  <si>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</si>
  <si>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</si>
  <si>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</si>
  <si>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</si>
  <si>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</si>
  <si>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</si>
  <si>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</si>
  <si>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</si>
  <si>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</si>
  <si>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</si>
  <si>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</si>
  <si>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</si>
  <si>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</si>
  <si>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</si>
  <si>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</si>
  <si>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</si>
  <si>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</si>
  <si>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</si>
  <si>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</si>
  <si>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</si>
  <si>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</si>
  <si>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</si>
  <si>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</si>
  <si>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</si>
  <si>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</si>
  <si>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</si>
  <si>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</si>
  <si>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</si>
  <si>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</si>
  <si>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</si>
  <si>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</si>
  <si>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</si>
  <si>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</si>
  <si>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</si>
  <si>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</si>
  <si>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</si>
  <si>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</si>
  <si>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</si>
  <si>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</si>
  <si>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</si>
  <si>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</si>
  <si>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</si>
  <si>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</si>
  <si>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</si>
  <si>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</si>
  <si>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</si>
  <si>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</si>
  <si>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</si>
  <si>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</si>
  <si>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</si>
  <si>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</si>
  <si>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</si>
  <si>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</si>
  <si>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</si>
  <si>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</si>
  <si>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</si>
  <si>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</si>
  <si>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</si>
  <si>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</si>
  <si>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</si>
  <si>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</si>
  <si>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</si>
  <si>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</si>
  <si>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</si>
  <si>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</si>
  <si>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</si>
  <si>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</si>
  <si>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</si>
  <si>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</si>
  <si>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</si>
  <si>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</si>
  <si>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</si>
  <si>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</si>
  <si>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</si>
  <si>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</si>
  <si>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</si>
  <si>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</si>
  <si>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</si>
  <si>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</si>
  <si>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</si>
  <si>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</si>
  <si>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</si>
  <si>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</si>
  <si>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</si>
  <si>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</si>
  <si>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</si>
  <si>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</si>
  <si>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</si>
  <si>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</si>
  <si>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</si>
  <si>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</si>
  <si>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</si>
  <si>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</si>
  <si>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</si>
  <si>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</si>
  <si>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</si>
  <si>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</si>
  <si>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</si>
  <si>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</si>
  <si>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</si>
  <si>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</si>
  <si>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</si>
  <si>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</si>
  <si>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</si>
  <si>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</si>
  <si>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</si>
  <si>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</si>
  <si>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</si>
  <si>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</si>
  <si>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</si>
  <si>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</si>
  <si>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</si>
  <si>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</si>
  <si>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</si>
  <si>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</si>
  <si>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</si>
  <si>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</si>
  <si>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</si>
  <si>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</si>
  <si>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</si>
  <si>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</si>
  <si>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</si>
  <si>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</si>
  <si>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</si>
  <si>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</si>
  <si>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</si>
  <si>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</si>
  <si>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</si>
  <si>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</si>
  <si>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</si>
  <si>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</si>
  <si>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</si>
  <si>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</si>
  <si>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</si>
  <si>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</si>
  <si>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</si>
  <si>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</si>
  <si>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</si>
  <si>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</si>
  <si>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</si>
  <si>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</si>
  <si>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</si>
  <si>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</si>
  <si>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</si>
  <si>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</si>
  <si>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</si>
  <si>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</si>
  <si>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</si>
  <si>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</si>
  <si>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</si>
  <si>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</si>
  <si>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</si>
  <si>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</si>
  <si>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</si>
  <si>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</si>
  <si>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</si>
  <si>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</si>
  <si>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</si>
  <si>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</si>
  <si>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</si>
  <si>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</si>
  <si>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</si>
  <si>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</si>
  <si>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</si>
  <si>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</si>
  <si>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</si>
  <si>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</si>
  <si>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</si>
  <si>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</si>
  <si>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</si>
  <si>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</si>
  <si>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</si>
  <si>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</si>
  <si>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</si>
  <si>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</si>
  <si>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</si>
  <si>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</si>
  <si>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</si>
  <si>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</si>
  <si>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</si>
  <si>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</si>
  <si>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</si>
  <si>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</si>
  <si>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</si>
  <si>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</si>
  <si>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</si>
  <si>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</si>
  <si>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</si>
  <si>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</si>
  <si>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</si>
  <si>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</si>
  <si>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</si>
  <si>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</si>
  <si>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</si>
  <si>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</si>
  <si>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</si>
  <si>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</si>
  <si>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</si>
  <si>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</si>
  <si>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</si>
  <si>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</si>
  <si>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</si>
  <si>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</si>
  <si>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</si>
  <si>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</si>
  <si>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</si>
  <si>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</si>
  <si>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</si>
  <si>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</si>
  <si>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</si>
  <si>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</si>
  <si>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</si>
  <si>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</si>
  <si>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</si>
  <si>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</si>
  <si>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</si>
  <si>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</si>
  <si>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</si>
  <si>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</si>
  <si>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</si>
  <si>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</si>
  <si>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</si>
  <si>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</si>
  <si>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</si>
  <si>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</si>
  <si>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</si>
  <si>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</si>
  <si>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</si>
  <si>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</si>
  <si>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</si>
  <si>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</si>
  <si>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</si>
  <si>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</si>
  <si>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</si>
  <si>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</si>
  <si>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</si>
  <si>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</si>
  <si>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</si>
  <si>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</si>
  <si>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</si>
  <si>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</si>
  <si>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</si>
  <si>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</si>
  <si>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</si>
  <si>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</si>
  <si>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</si>
  <si>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</si>
  <si>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</si>
  <si>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</si>
  <si>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</si>
  <si>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</si>
  <si>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</si>
  <si>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</si>
  <si>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</si>
  <si>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</si>
  <si>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</si>
  <si>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</si>
  <si>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</si>
  <si>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</si>
  <si>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</si>
  <si>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</si>
  <si>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</si>
  <si>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</si>
  <si>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</si>
  <si>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</si>
  <si>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</si>
  <si>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</si>
  <si>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</si>
  <si>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</si>
  <si>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</si>
  <si>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</si>
  <si>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</si>
  <si>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</si>
  <si>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</si>
  <si>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</si>
  <si>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</si>
  <si>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</si>
  <si>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</si>
  <si>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</si>
  <si>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</si>
  <si>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</si>
  <si>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</si>
  <si>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</si>
  <si>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</si>
  <si>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</si>
  <si>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</si>
  <si>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</si>
  <si>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</si>
  <si>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</si>
  <si>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</si>
  <si>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</si>
  <si>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</si>
  <si>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</si>
  <si>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</si>
  <si>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</si>
  <si>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</si>
  <si>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</si>
  <si>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</si>
  <si>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</si>
  <si>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</si>
  <si>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</si>
  <si>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</si>
  <si>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</si>
  <si>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</si>
  <si>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</si>
  <si>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</si>
  <si>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</si>
  <si>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</si>
  <si>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</si>
  <si>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</si>
  <si>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</si>
  <si>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</si>
  <si>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</si>
  <si>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</si>
  <si>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</si>
  <si>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</si>
  <si>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</si>
  <si>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</si>
  <si>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</si>
  <si>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</si>
  <si>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</si>
  <si>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</si>
  <si>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</si>
  <si>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</si>
  <si>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</si>
  <si>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</si>
  <si>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</si>
  <si>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</si>
  <si>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</si>
  <si>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</si>
  <si>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</si>
  <si>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</si>
  <si>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</si>
  <si>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</si>
  <si>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</si>
  <si>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</si>
  <si>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</si>
  <si>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</si>
  <si>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</si>
  <si>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</si>
  <si>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</si>
  <si>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</si>
  <si>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</si>
  <si>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</si>
  <si>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</si>
  <si>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</si>
  <si>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</si>
  <si>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</si>
  <si>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</si>
  <si>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</si>
  <si>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</si>
  <si>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</si>
  <si>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</si>
  <si>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</si>
  <si>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</si>
  <si>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</si>
  <si>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</si>
  <si>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</si>
  <si>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</si>
  <si>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</si>
  <si>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</si>
  <si>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</si>
  <si>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</si>
  <si>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</si>
  <si>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</si>
  <si>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</si>
  <si>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</si>
  <si>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</si>
  <si>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</si>
  <si>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</si>
  <si>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</si>
  <si>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</si>
  <si>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</si>
  <si>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</si>
  <si>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</si>
  <si>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</si>
  <si>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</si>
  <si>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</si>
  <si>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</si>
  <si>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</si>
  <si>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</si>
  <si>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</si>
  <si>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</si>
  <si>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</si>
  <si>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</si>
  <si>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</si>
  <si>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</si>
  <si>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</si>
  <si>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</si>
  <si>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</si>
  <si>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</si>
  <si>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</si>
  <si>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</si>
  <si>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</si>
  <si>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</si>
  <si>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</si>
  <si>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</si>
  <si>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</si>
  <si>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</si>
  <si>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</si>
  <si>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</si>
  <si>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</si>
  <si>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</si>
  <si>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</si>
  <si>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</si>
  <si>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</si>
  <si>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</si>
  <si>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</si>
  <si>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</si>
  <si>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</si>
  <si>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</si>
  <si>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</si>
  <si>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</si>
  <si>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</si>
  <si>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</si>
  <si>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</si>
  <si>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</si>
  <si>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</si>
  <si>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</si>
  <si>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</si>
  <si>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</si>
  <si>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</si>
  <si>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</si>
  <si>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</si>
  <si>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</si>
  <si>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</si>
  <si>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</si>
  <si>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</si>
  <si>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</si>
  <si>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</si>
  <si>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</si>
  <si>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</si>
  <si>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</si>
  <si>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</si>
  <si>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</si>
  <si>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</si>
  <si>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</si>
  <si>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</si>
  <si>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</si>
  <si>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</si>
  <si>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</si>
  <si>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</si>
  <si>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</si>
  <si>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</si>
  <si>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</si>
  <si>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</si>
  <si>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</si>
  <si>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</si>
  <si>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</si>
  <si>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</si>
  <si>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</si>
  <si>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</si>
  <si>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</si>
  <si>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</si>
  <si>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</si>
  <si>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</si>
  <si>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</si>
  <si>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</si>
  <si>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</si>
  <si>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</si>
  <si>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</si>
  <si>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</si>
  <si>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</si>
  <si>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</si>
  <si>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</si>
  <si>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</si>
  <si>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</si>
  <si>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</si>
  <si>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</si>
  <si>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</si>
  <si>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</si>
  <si>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</si>
  <si>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</si>
  <si>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</si>
  <si>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</si>
  <si>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</si>
  <si>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</si>
  <si>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</si>
  <si>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</si>
  <si>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</si>
  <si>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</si>
  <si>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</si>
  <si>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</si>
  <si>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</si>
  <si>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</si>
  <si>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</si>
  <si>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</si>
  <si>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</si>
  <si>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</si>
  <si>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</si>
  <si>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</si>
  <si>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</si>
  <si>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</si>
  <si>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</si>
  <si>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</si>
  <si>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</si>
  <si>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</si>
  <si>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</si>
  <si>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</si>
  <si>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</si>
  <si>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</si>
  <si>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</si>
  <si>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</si>
  <si>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</si>
  <si>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</si>
  <si>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</si>
  <si>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</si>
  <si>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</si>
  <si>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</si>
  <si>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</si>
  <si>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</si>
  <si>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</si>
  <si>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</si>
  <si>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</si>
  <si>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</si>
  <si>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</si>
  <si>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</si>
  <si>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</si>
  <si>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</si>
  <si>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</si>
  <si>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</si>
  <si>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</si>
  <si>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</si>
  <si>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</si>
  <si>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</si>
  <si>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</si>
  <si>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</si>
  <si>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</si>
  <si>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</si>
  <si>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</si>
  <si>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</si>
  <si>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</si>
  <si>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</si>
  <si>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</si>
  <si>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</si>
  <si>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</si>
  <si>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</si>
  <si>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</si>
  <si>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</si>
  <si>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</si>
  <si>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</si>
  <si>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</si>
  <si>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</si>
  <si>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</si>
  <si>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</si>
  <si>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</si>
  <si>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</si>
  <si>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</si>
  <si>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</si>
  <si>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</si>
  <si>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</si>
  <si>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</si>
  <si>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</si>
  <si>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</si>
  <si>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</si>
  <si>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</si>
  <si>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</si>
  <si>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</si>
  <si>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</si>
  <si>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</si>
  <si>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</si>
  <si>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</si>
  <si>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</si>
  <si>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</si>
  <si>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</si>
  <si>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</si>
  <si>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</si>
  <si>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</si>
  <si>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</si>
  <si>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</si>
  <si>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</si>
  <si>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</si>
  <si>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</si>
  <si>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</si>
  <si>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</si>
  <si>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</si>
  <si>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</si>
  <si>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</si>
  <si>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</si>
  <si>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</si>
  <si>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</si>
  <si>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</si>
  <si>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</si>
  <si>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</si>
  <si>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</si>
  <si>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</si>
  <si>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</si>
  <si>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</si>
  <si>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</si>
  <si>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</si>
  <si>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</si>
  <si>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</si>
  <si>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</si>
  <si>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</si>
  <si>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</si>
  <si>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</si>
  <si>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</si>
  <si>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</si>
  <si>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</si>
  <si>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</si>
  <si>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</si>
  <si>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</si>
  <si>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</si>
  <si>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</si>
  <si>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</si>
  <si>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</si>
  <si>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</si>
  <si>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</si>
  <si>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</si>
  <si>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</si>
  <si>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</si>
  <si>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</si>
  <si>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</si>
  <si>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</si>
  <si>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</si>
  <si>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</si>
  <si>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</si>
  <si>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</si>
  <si>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</si>
  <si>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</si>
  <si>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</si>
  <si>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</si>
  <si>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</si>
  <si>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</si>
  <si>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</si>
  <si>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</si>
  <si>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</si>
  <si>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</si>
  <si>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</si>
  <si>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</si>
  <si>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</si>
  <si>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</si>
  <si>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</si>
  <si>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</si>
  <si>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</si>
  <si>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</si>
  <si>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</si>
  <si>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</si>
  <si>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</si>
  <si>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</si>
  <si>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</si>
  <si>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</si>
  <si>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</si>
  <si>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</si>
  <si>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</si>
  <si>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</si>
  <si>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</si>
  <si>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</si>
  <si>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</si>
  <si>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</si>
  <si>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</si>
  <si>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</si>
  <si>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</si>
  <si>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</si>
  <si>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</si>
  <si>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</si>
  <si>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</si>
  <si>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</si>
  <si>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</si>
  <si>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</si>
  <si>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</si>
  <si>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</si>
  <si>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</si>
  <si>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</si>
  <si>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</si>
  <si>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</si>
  <si>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</si>
  <si>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</si>
  <si>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</si>
  <si>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</si>
  <si>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</si>
  <si>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</si>
  <si>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</si>
  <si>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</si>
  <si>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</si>
  <si>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</si>
  <si>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</si>
  <si>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</si>
  <si>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</si>
  <si>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</si>
  <si>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</si>
  <si>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</si>
  <si>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</si>
  <si>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</si>
  <si>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</si>
  <si>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</si>
  <si>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</si>
  <si>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</si>
  <si>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</si>
  <si>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</si>
  <si>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</si>
  <si>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</si>
  <si>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</si>
  <si>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</si>
  <si>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</si>
  <si>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</si>
  <si>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</si>
  <si>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</si>
  <si>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</si>
  <si>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</si>
  <si>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</si>
  <si>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</si>
  <si>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</si>
  <si>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</si>
  <si>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</si>
  <si>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</si>
  <si>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</si>
  <si>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</si>
  <si>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</si>
  <si>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</si>
  <si>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</si>
  <si>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</si>
  <si>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</si>
  <si>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</si>
  <si>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</si>
  <si>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</si>
  <si>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</si>
  <si>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</si>
  <si>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</si>
  <si>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</si>
  <si>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</si>
  <si>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</si>
  <si>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</si>
  <si>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</si>
  <si>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</si>
  <si>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</si>
  <si>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</si>
  <si>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</si>
  <si>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</si>
  <si>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</si>
  <si>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</si>
  <si>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</si>
  <si>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</si>
  <si>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</si>
  <si>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</si>
  <si>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</si>
  <si>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</si>
  <si>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</si>
  <si>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</si>
  <si>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</si>
  <si>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</si>
  <si>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</si>
  <si>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</si>
  <si>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</si>
  <si>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</si>
  <si>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</si>
  <si>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</si>
  <si>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</si>
  <si>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</si>
  <si>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</si>
  <si>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</si>
  <si>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</si>
  <si>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</si>
  <si>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</si>
  <si>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</si>
  <si>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</si>
  <si>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</si>
  <si>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</si>
  <si>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</si>
  <si>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</si>
  <si>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</si>
  <si>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</si>
  <si>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</si>
  <si>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</si>
  <si>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</si>
  <si>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</si>
  <si>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</si>
  <si>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</si>
  <si>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</si>
  <si>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</si>
  <si>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</si>
  <si>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</si>
  <si>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</si>
  <si>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</si>
  <si>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</si>
  <si>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</si>
  <si>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</si>
  <si>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</si>
  <si>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</si>
  <si>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</si>
  <si>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</si>
  <si>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</si>
  <si>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</si>
  <si>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</si>
  <si>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</si>
  <si>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</si>
  <si>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</si>
  <si>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</si>
  <si>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</si>
  <si>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</si>
  <si>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</si>
  <si>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</si>
  <si>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</si>
  <si>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</si>
  <si>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</si>
  <si>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</si>
  <si>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</si>
  <si>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</si>
  <si>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</si>
  <si>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</si>
  <si>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</si>
  <si>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</si>
  <si>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</si>
  <si>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</si>
  <si>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</si>
  <si>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</si>
  <si>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</si>
  <si>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</si>
  <si>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</si>
  <si>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</si>
  <si>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</si>
  <si>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</si>
  <si>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</si>
  <si>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</si>
  <si>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</si>
  <si>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</si>
  <si>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</si>
  <si>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</si>
  <si>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</si>
  <si>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</si>
  <si>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</si>
  <si>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</si>
  <si>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</si>
  <si>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</si>
  <si>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</si>
  <si>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</si>
  <si>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</si>
  <si>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</si>
  <si>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</si>
  <si>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</si>
  <si>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</si>
  <si>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</si>
  <si>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</si>
  <si>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</si>
  <si>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</si>
  <si>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</si>
  <si>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</si>
  <si>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</si>
  <si>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</si>
  <si>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</si>
  <si>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</si>
  <si>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</si>
  <si>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</si>
  <si>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</si>
  <si>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</si>
  <si>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</si>
  <si>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</si>
  <si>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</si>
  <si>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</si>
  <si>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</si>
  <si>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</si>
  <si>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</si>
  <si>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</si>
  <si>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</si>
  <si>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</si>
  <si>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</si>
  <si>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</si>
  <si>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</si>
  <si>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</si>
  <si>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</si>
  <si>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</si>
  <si>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</si>
  <si>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</si>
  <si>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</si>
  <si>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</si>
  <si>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</si>
  <si>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</si>
  <si>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</si>
  <si>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</si>
  <si>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</si>
  <si>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</si>
  <si>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</si>
  <si>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</si>
  <si>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</si>
  <si>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</si>
  <si>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</si>
  <si>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</si>
  <si>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</si>
  <si>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</si>
  <si>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</si>
  <si>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</si>
  <si>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</si>
  <si>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</si>
  <si>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</si>
  <si>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</si>
  <si>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</si>
  <si>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</si>
  <si>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</si>
  <si>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</si>
  <si>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</si>
  <si>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</si>
  <si>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</si>
  <si>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</si>
  <si>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</si>
  <si>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</si>
  <si>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</si>
  <si>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</si>
  <si>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</si>
  <si>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</si>
  <si>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</si>
  <si>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</si>
  <si>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</si>
  <si>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</si>
  <si>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</si>
  <si>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</si>
  <si>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</si>
  <si>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</si>
  <si>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</si>
  <si>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</si>
  <si>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</si>
  <si>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</si>
  <si>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</si>
  <si>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</si>
  <si>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</si>
  <si>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</si>
  <si>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</si>
  <si>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</si>
  <si>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</si>
  <si>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</si>
  <si>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</si>
  <si>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</si>
  <si>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</si>
  <si>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</si>
  <si>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</si>
  <si>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</si>
  <si>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</si>
  <si>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</si>
  <si>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</si>
  <si>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</si>
  <si>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</si>
  <si>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</si>
  <si>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</si>
  <si>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</si>
  <si>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</si>
  <si>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</si>
  <si>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</si>
  <si>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</si>
  <si>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</si>
  <si>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</si>
  <si>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</si>
  <si>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</si>
  <si>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</si>
  <si>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</si>
  <si>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</si>
  <si>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</si>
  <si>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</si>
  <si>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</si>
  <si>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</si>
  <si>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</si>
  <si>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</si>
  <si>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</si>
  <si>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</si>
  <si>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</si>
  <si>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</si>
  <si>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</si>
  <si>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</si>
  <si>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</si>
  <si>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</si>
  <si>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</si>
  <si>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</si>
  <si>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</si>
  <si>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</si>
  <si>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</si>
  <si>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</si>
  <si>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</si>
  <si>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</si>
  <si>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</si>
  <si>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</si>
  <si>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</si>
  <si>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</si>
  <si>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</si>
  <si>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</si>
  <si>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</si>
  <si>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</si>
  <si>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</si>
  <si>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</si>
  <si>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</si>
  <si>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</si>
  <si>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</si>
  <si>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</si>
  <si>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</si>
  <si>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</si>
  <si>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</si>
  <si>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</si>
  <si>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</si>
  <si>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</si>
  <si>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</si>
  <si>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</si>
  <si>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</si>
  <si>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</si>
  <si>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</si>
  <si>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</si>
  <si>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</si>
  <si>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</si>
  <si>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</si>
  <si>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</si>
  <si>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</si>
  <si>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</si>
  <si>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</si>
  <si>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</si>
  <si>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</si>
  <si>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</si>
  <si>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</si>
  <si>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</si>
  <si>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</si>
  <si>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</si>
  <si>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</si>
  <si>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</si>
  <si>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</si>
  <si>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</si>
  <si>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</si>
  <si>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</si>
  <si>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</si>
  <si>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</si>
  <si>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</si>
  <si>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</si>
  <si>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</si>
  <si>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</si>
  <si>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</si>
  <si>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</si>
  <si>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</si>
  <si>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</si>
  <si>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</si>
  <si>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</si>
  <si>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</si>
  <si>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</si>
  <si>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</si>
  <si>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</si>
  <si>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</si>
  <si>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</si>
  <si>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</si>
  <si>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</si>
  <si>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</si>
  <si>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</si>
  <si>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</si>
  <si>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</si>
  <si>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</si>
  <si>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</si>
  <si>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</si>
  <si>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</si>
  <si>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</si>
  <si>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</si>
  <si>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</si>
  <si>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</si>
  <si>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</si>
  <si>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</si>
  <si>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</si>
  <si>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</si>
  <si>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</si>
  <si>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</si>
  <si>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</si>
  <si>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</si>
  <si>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</si>
  <si>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</si>
  <si>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</si>
  <si>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</si>
  <si>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</si>
  <si>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</si>
  <si>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</si>
  <si>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</si>
  <si>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</si>
  <si>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</si>
  <si>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</si>
  <si>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</si>
  <si>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</si>
  <si>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</si>
  <si>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</si>
  <si>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</si>
  <si>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</si>
  <si>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</si>
  <si>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</si>
  <si>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</si>
  <si>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</si>
  <si>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</si>
  <si>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</si>
  <si>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</si>
  <si>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</si>
  <si>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</si>
  <si>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</si>
  <si>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</si>
  <si>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</si>
  <si>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</si>
  <si>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</si>
  <si>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</si>
  <si>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</si>
  <si>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</si>
  <si>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</si>
  <si>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</si>
  <si>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</si>
  <si>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</si>
  <si>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</si>
  <si>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</si>
  <si>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</si>
  <si>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</si>
  <si>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</si>
  <si>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</si>
  <si>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</si>
  <si>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</si>
  <si>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</si>
  <si>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</si>
  <si>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</si>
  <si>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</si>
  <si>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</si>
  <si>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</si>
  <si>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</si>
  <si>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</si>
  <si>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</si>
  <si>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</si>
  <si>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</si>
  <si>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</si>
  <si>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</si>
  <si>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</si>
  <si>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</si>
  <si>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</si>
  <si>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</si>
  <si>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</si>
  <si>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</si>
  <si>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</si>
  <si>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</si>
  <si>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</si>
  <si>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</si>
  <si>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</si>
  <si>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</si>
  <si>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</si>
  <si>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</si>
  <si>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</si>
  <si>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</si>
  <si>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</si>
  <si>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</si>
  <si>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</si>
  <si>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</si>
  <si>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</si>
  <si>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</si>
  <si>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</si>
  <si>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</si>
  <si>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</si>
  <si>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</si>
  <si>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</si>
  <si>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</si>
  <si>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</si>
  <si>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</si>
  <si>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</si>
  <si>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</si>
  <si>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</si>
  <si>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</si>
  <si>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</si>
  <si>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</si>
  <si>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</si>
  <si>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</si>
  <si>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</si>
  <si>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</si>
  <si>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</si>
  <si>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</si>
  <si>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</si>
  <si>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</si>
  <si>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</si>
  <si>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</si>
  <si>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</si>
  <si>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</si>
  <si>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</si>
  <si>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</si>
  <si>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</si>
  <si>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</si>
  <si>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</si>
  <si>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</si>
  <si>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</si>
  <si>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</si>
  <si>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</si>
  <si>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</si>
  <si>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</si>
  <si>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</si>
  <si>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</si>
  <si>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</si>
  <si>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</si>
  <si>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</si>
  <si>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</si>
  <si>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</si>
  <si>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</si>
  <si>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</si>
  <si>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</si>
  <si>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</si>
  <si>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</si>
  <si>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</si>
  <si>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</si>
  <si>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</si>
  <si>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</si>
  <si>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</si>
  <si>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</si>
  <si>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</si>
  <si>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</si>
  <si>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</si>
  <si>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</si>
  <si>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</si>
  <si>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</si>
  <si>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</si>
  <si>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</si>
  <si>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</si>
  <si>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</si>
  <si>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</si>
  <si>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</si>
  <si>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</si>
  <si>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</si>
  <si>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</si>
  <si>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</si>
  <si>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</si>
  <si>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</si>
  <si>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</si>
  <si>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</si>
  <si>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</si>
  <si>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</si>
  <si>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</si>
  <si>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</si>
  <si>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</si>
  <si>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</si>
  <si>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</si>
  <si>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</si>
  <si>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</si>
  <si>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</si>
  <si>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</si>
  <si>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</si>
  <si>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</si>
  <si>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</si>
  <si>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</si>
  <si>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</si>
  <si>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</si>
  <si>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</si>
  <si>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</si>
  <si>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</si>
  <si>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</si>
  <si>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</si>
  <si>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</si>
  <si>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</si>
  <si>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</si>
  <si>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</si>
  <si>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</si>
  <si>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</si>
  <si>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</si>
  <si>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</si>
  <si>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</si>
  <si>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</si>
  <si>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</si>
  <si>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</si>
  <si>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</si>
  <si>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</si>
  <si>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</si>
  <si>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</si>
  <si>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</si>
  <si>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</si>
  <si>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</si>
  <si>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</si>
  <si>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</si>
  <si>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</si>
  <si>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</si>
  <si>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</si>
  <si>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</si>
  <si>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</si>
  <si>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</si>
  <si>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</si>
  <si>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</si>
  <si>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</si>
  <si>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</si>
  <si>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</si>
  <si>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</si>
  <si>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</si>
  <si>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</si>
  <si>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</si>
  <si>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</si>
  <si>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</si>
  <si>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</si>
  <si>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</si>
  <si>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</si>
  <si>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</si>
  <si>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</si>
  <si>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</si>
  <si>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</si>
  <si>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</si>
  <si>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</si>
  <si>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</si>
  <si>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</si>
  <si>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</si>
  <si>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</si>
  <si>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</si>
  <si>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</si>
  <si>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</si>
  <si>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</si>
  <si>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</si>
  <si>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</si>
  <si>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</si>
  <si>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</si>
  <si>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</si>
  <si>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</si>
  <si>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</si>
  <si>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</si>
  <si>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</si>
  <si>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</si>
  <si>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</si>
  <si>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</si>
  <si>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</si>
  <si>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</si>
  <si>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</si>
  <si>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</si>
  <si>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</si>
  <si>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</si>
  <si>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</si>
  <si>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</si>
  <si>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</si>
  <si>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</si>
  <si>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</si>
  <si>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</si>
  <si>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</si>
  <si>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</si>
  <si>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</si>
  <si>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</si>
  <si>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</si>
  <si>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</si>
  <si>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</si>
  <si>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</si>
  <si>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</si>
  <si>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</si>
  <si>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</si>
  <si>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</si>
  <si>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</si>
  <si>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</si>
  <si>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</si>
  <si>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</si>
  <si>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</si>
  <si>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</si>
  <si>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</si>
  <si>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</si>
  <si>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</si>
  <si>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</si>
  <si>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</si>
  <si>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</si>
  <si>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</si>
  <si>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</si>
  <si>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</si>
  <si>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</si>
  <si>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</si>
  <si>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</si>
  <si>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</si>
  <si>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</si>
  <si>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</si>
  <si>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</si>
  <si>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</si>
  <si>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</si>
  <si>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</si>
  <si>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</si>
  <si>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</si>
  <si>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</si>
  <si>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</si>
  <si>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</si>
  <si>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</si>
  <si>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</si>
  <si>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</si>
  <si>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</si>
  <si>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</si>
  <si>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</si>
  <si>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</si>
  <si>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</si>
  <si>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</si>
  <si>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</si>
  <si>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</si>
  <si>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</si>
  <si>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</si>
  <si>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</si>
  <si>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</si>
  <si>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</si>
  <si>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</si>
  <si>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</si>
  <si>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</si>
  <si>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</si>
  <si>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</si>
  <si>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</si>
  <si>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</si>
  <si>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</si>
  <si>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</si>
  <si>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</si>
  <si>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</si>
  <si>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</si>
  <si>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</si>
  <si>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</si>
  <si>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</si>
  <si>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</si>
  <si>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</si>
  <si>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</si>
  <si>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</si>
  <si>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</si>
  <si>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</si>
  <si>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</si>
  <si>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</si>
  <si>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</si>
  <si>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</si>
  <si>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</si>
  <si>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</si>
  <si>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</si>
  <si>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</si>
  <si>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</si>
  <si>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</si>
  <si>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</si>
  <si>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</si>
  <si>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</si>
  <si>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</si>
  <si>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</si>
  <si>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</si>
  <si>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</si>
  <si>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</si>
  <si>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</si>
  <si>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</si>
  <si>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</si>
  <si>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</si>
  <si>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</si>
  <si>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</si>
  <si>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</si>
  <si>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</si>
  <si>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</si>
  <si>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</si>
  <si>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</si>
  <si>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</si>
  <si>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</si>
  <si>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</si>
  <si>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</si>
  <si>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</si>
  <si>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</si>
  <si>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</si>
  <si>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</si>
  <si>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</si>
  <si>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</si>
  <si>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</si>
  <si>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</si>
  <si>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</si>
  <si>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</si>
  <si>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</si>
  <si>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</si>
  <si>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</si>
  <si>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</si>
  <si>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</si>
  <si>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</si>
  <si>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</si>
  <si>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</si>
  <si>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</si>
  <si>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</si>
  <si>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</si>
  <si>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</si>
  <si>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</si>
  <si>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</si>
  <si>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</si>
  <si>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</si>
  <si>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</si>
  <si>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</si>
  <si>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</si>
  <si>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</si>
  <si>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</si>
  <si>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</si>
  <si>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</si>
  <si>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</si>
  <si>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</si>
  <si>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</si>
  <si>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</si>
  <si>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</si>
  <si>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</si>
  <si>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</si>
  <si>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</si>
  <si>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</si>
  <si>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</si>
  <si>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</si>
  <si>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</si>
  <si>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</si>
  <si>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</si>
  <si>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</si>
  <si>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</si>
  <si>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</si>
  <si>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</si>
  <si>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</si>
  <si>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</si>
  <si>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</si>
  <si>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</si>
  <si>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</si>
  <si>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</si>
  <si>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</si>
  <si>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</si>
  <si>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</si>
  <si>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</si>
  <si>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</si>
  <si>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</si>
  <si>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</si>
  <si>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</si>
  <si>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</si>
  <si>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</si>
  <si>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</si>
  <si>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</si>
  <si>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</si>
  <si>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</si>
  <si>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</si>
  <si>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</si>
  <si>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</si>
  <si>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</si>
  <si>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</si>
  <si>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</si>
  <si>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</si>
  <si>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</si>
  <si>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</si>
  <si>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</si>
  <si>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</si>
  <si>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</si>
  <si>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</si>
  <si>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</si>
  <si>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</si>
  <si>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</si>
  <si>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</si>
  <si>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</si>
  <si>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</si>
  <si>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</si>
  <si>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</si>
  <si>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</si>
  <si>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</si>
  <si>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</si>
  <si>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</si>
  <si>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</si>
  <si>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</si>
  <si>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</si>
  <si>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</si>
  <si>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</si>
  <si>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</si>
  <si>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</si>
  <si>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</si>
  <si>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</si>
  <si>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</si>
  <si>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</si>
  <si>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</si>
  <si>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</si>
  <si>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</si>
  <si>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</si>
  <si>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</si>
  <si>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</si>
  <si>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</si>
  <si>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</si>
  <si>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</si>
  <si>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</si>
  <si>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</si>
  <si>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</si>
  <si>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</si>
  <si>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</si>
  <si>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</si>
  <si>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</si>
  <si>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</si>
  <si>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</si>
  <si>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</si>
  <si>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</si>
  <si>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</si>
  <si>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</si>
  <si>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</si>
  <si>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</si>
  <si>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</si>
  <si>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</si>
  <si>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</si>
  <si>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</si>
  <si>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</si>
  <si>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</si>
  <si>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</si>
  <si>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</si>
  <si>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</si>
  <si>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</si>
  <si>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</si>
  <si>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</si>
  <si>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</si>
  <si>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</si>
  <si>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</si>
  <si>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</si>
  <si>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</si>
  <si>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</si>
  <si>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</si>
  <si>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</si>
  <si>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</si>
  <si>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</si>
  <si>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</si>
  <si>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</si>
  <si>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</si>
  <si>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</si>
  <si>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</si>
  <si>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</si>
  <si>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</si>
  <si>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</si>
  <si>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</si>
  <si>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</si>
  <si>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</si>
  <si>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</si>
  <si>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</si>
  <si>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</si>
  <si>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</si>
  <si>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</si>
  <si>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</si>
  <si>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</si>
  <si>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</si>
  <si>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</si>
  <si>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</si>
  <si>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</si>
  <si>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</si>
  <si>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</si>
  <si>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</si>
  <si>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</si>
  <si>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</si>
  <si>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</si>
  <si>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</si>
  <si>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</si>
  <si>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</si>
  <si>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</si>
  <si>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</si>
  <si>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</si>
  <si>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</si>
  <si>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</si>
  <si>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</si>
  <si>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</si>
  <si>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</si>
  <si>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</si>
  <si>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</si>
  <si>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</si>
  <si>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</si>
  <si>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</si>
  <si>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</si>
  <si>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</si>
  <si>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</si>
  <si>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</si>
  <si>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</si>
  <si>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</si>
  <si>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</si>
  <si>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</si>
  <si>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</si>
  <si>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</si>
  <si>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</si>
  <si>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</si>
  <si>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</si>
  <si>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</si>
  <si>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</si>
  <si>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</si>
  <si>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</si>
  <si>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</si>
  <si>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</si>
  <si>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</si>
  <si>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</si>
  <si>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</si>
  <si>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</si>
  <si>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</si>
  <si>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</si>
  <si>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</si>
  <si>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</si>
  <si>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</si>
  <si>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</si>
  <si>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</si>
  <si>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</si>
  <si>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</si>
  <si>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</si>
  <si>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</si>
  <si>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</si>
  <si>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</si>
  <si>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</si>
  <si>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</si>
  <si>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</si>
  <si>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</si>
  <si>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</si>
  <si>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</si>
  <si>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</si>
  <si>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</si>
  <si>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</si>
  <si>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</si>
  <si>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</si>
  <si>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</si>
  <si>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</si>
  <si>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</si>
  <si>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</si>
  <si>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</si>
  <si>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</si>
  <si>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</si>
  <si>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</si>
  <si>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</si>
  <si>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</si>
  <si>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</si>
  <si>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</si>
  <si>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</si>
  <si>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</si>
  <si>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</si>
  <si>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</si>
  <si>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</si>
  <si>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</si>
  <si>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</si>
  <si>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</si>
  <si>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</si>
  <si>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</si>
  <si>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</si>
  <si>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</si>
  <si>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</si>
  <si>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</si>
  <si>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</si>
  <si>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</si>
  <si>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</si>
  <si>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</si>
  <si>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</si>
  <si>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</si>
  <si>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</si>
  <si>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</si>
  <si>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</si>
  <si>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</si>
  <si>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</si>
  <si>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</si>
  <si>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</si>
  <si>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</si>
  <si>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</si>
  <si>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</si>
  <si>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</si>
  <si>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</si>
  <si>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</si>
  <si>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</si>
  <si>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</si>
  <si>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</si>
  <si>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</si>
  <si>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</si>
  <si>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</si>
  <si>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</si>
  <si>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</si>
  <si>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</si>
  <si>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</si>
  <si>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</si>
  <si>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</si>
  <si>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</si>
  <si>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</si>
  <si>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</si>
  <si>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</si>
  <si>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</si>
  <si>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</si>
  <si>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</si>
  <si>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</si>
  <si>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</si>
  <si>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</si>
  <si>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</si>
  <si>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</si>
  <si>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</si>
  <si>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</si>
  <si>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</si>
  <si>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</si>
  <si>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</si>
  <si>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</si>
  <si>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</si>
  <si>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</si>
  <si>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</si>
  <si>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</si>
  <si>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</si>
  <si>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</si>
  <si>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</si>
  <si>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</si>
  <si>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</si>
  <si>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</si>
  <si>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</si>
  <si>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</si>
  <si>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</si>
  <si>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</si>
  <si>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</si>
  <si>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</si>
  <si>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</si>
  <si>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</si>
  <si>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</si>
  <si>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</si>
  <si>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</si>
  <si>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</si>
  <si>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</si>
  <si>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</si>
  <si>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</si>
  <si>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</si>
  <si>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</si>
  <si>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</si>
  <si>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</si>
  <si>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</si>
  <si>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</si>
  <si>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</si>
  <si>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</si>
  <si>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</si>
  <si>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</si>
  <si>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</si>
  <si>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</si>
  <si>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</si>
  <si>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</si>
  <si>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</si>
  <si>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</si>
  <si>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</si>
  <si>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</si>
  <si>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</si>
  <si>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</si>
  <si>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</si>
  <si>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</si>
  <si>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</si>
  <si>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</si>
  <si>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</si>
  <si>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</si>
  <si>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</si>
  <si>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</si>
  <si>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</si>
  <si>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</si>
  <si>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</si>
  <si>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</si>
  <si>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</si>
  <si>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</si>
  <si>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</si>
  <si>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</si>
  <si>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</si>
  <si>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</si>
  <si>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</si>
  <si>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</si>
  <si>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</si>
  <si>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</si>
  <si>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</si>
  <si>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</si>
  <si>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</si>
  <si>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</si>
  <si>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</si>
  <si>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</si>
  <si>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</si>
  <si>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</si>
  <si>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</si>
  <si>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</si>
  <si>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</si>
  <si>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</si>
  <si>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</si>
  <si>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</si>
  <si>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</si>
  <si>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</si>
  <si>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</si>
  <si>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</si>
  <si>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</si>
  <si>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</si>
  <si>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</si>
  <si>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</si>
  <si>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</si>
  <si>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</si>
  <si>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</si>
  <si>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</si>
  <si>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</si>
  <si>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</si>
  <si>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</si>
  <si>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</si>
  <si>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</si>
  <si>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</si>
  <si>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</si>
  <si>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</si>
  <si>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</si>
  <si>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</si>
  <si>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</si>
  <si>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</si>
  <si>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</si>
  <si>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</si>
  <si>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</si>
  <si>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</si>
  <si>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</si>
  <si>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</si>
  <si>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</si>
  <si>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</si>
  <si>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</si>
  <si>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</si>
  <si>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</si>
  <si>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</si>
  <si>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</si>
  <si>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</si>
  <si>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</si>
  <si>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</si>
  <si>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</si>
  <si>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</si>
  <si>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</si>
  <si>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</si>
  <si>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</si>
  <si>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</si>
  <si>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</si>
  <si>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</si>
  <si>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</si>
  <si>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</si>
  <si>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</si>
  <si>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</si>
  <si>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</si>
  <si>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</si>
  <si>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</si>
  <si>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</si>
  <si>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</si>
  <si>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</si>
  <si>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</si>
  <si>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</si>
  <si>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</si>
  <si>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</si>
  <si>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</si>
  <si>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</si>
  <si>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</si>
  <si>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</si>
  <si>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</si>
  <si>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</si>
  <si>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</si>
  <si>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</si>
  <si>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</si>
  <si>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</si>
  <si>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</si>
  <si>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</si>
  <si>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</si>
  <si>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</si>
  <si>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</si>
  <si>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</si>
  <si>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</si>
  <si>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</si>
  <si>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</si>
  <si>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</si>
  <si>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</si>
  <si>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</si>
  <si>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</si>
  <si>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</si>
  <si>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</si>
  <si>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</si>
  <si>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</si>
  <si>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</si>
  <si>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</si>
  <si>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</si>
  <si>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</si>
  <si>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</si>
  <si>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</si>
  <si>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</si>
  <si>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</si>
  <si>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</si>
  <si>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</si>
  <si>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</si>
  <si>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</si>
  <si>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</si>
  <si>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</si>
  <si>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</si>
  <si>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</si>
  <si>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</si>
  <si>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</si>
  <si>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</si>
  <si>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</si>
  <si>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</si>
  <si>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</si>
  <si>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</si>
  <si>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</si>
  <si>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</si>
  <si>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</si>
  <si>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</si>
  <si>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</si>
  <si>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</si>
  <si>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</si>
  <si>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</si>
  <si>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</si>
  <si>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</si>
  <si>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</si>
  <si>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</si>
  <si>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</si>
  <si>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</si>
  <si>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</si>
  <si>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</si>
  <si>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</si>
  <si>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</si>
  <si>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</si>
  <si>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</si>
  <si>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</si>
  <si>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</si>
  <si>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</si>
  <si>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</si>
  <si>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</si>
  <si>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</si>
  <si>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</si>
  <si>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</si>
  <si>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</si>
  <si>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</si>
  <si>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</si>
  <si>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</si>
  <si>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</si>
  <si>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</si>
  <si>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</si>
  <si>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</si>
  <si>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</si>
  <si>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</si>
  <si>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</si>
  <si>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</si>
  <si>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</si>
  <si>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</si>
  <si>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</si>
  <si>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</si>
  <si>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</si>
  <si>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</si>
  <si>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</si>
  <si>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</si>
  <si>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</si>
  <si>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</si>
  <si>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</si>
  <si>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</si>
  <si>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</si>
  <si>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</si>
  <si>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</si>
  <si>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</si>
  <si>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</si>
  <si>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</si>
  <si>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</si>
  <si>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</si>
  <si>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</si>
  <si>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</si>
  <si>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</si>
  <si>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</si>
  <si>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</si>
  <si>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</si>
  <si>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</si>
  <si>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</si>
  <si>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</si>
  <si>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</si>
  <si>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</si>
  <si>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</si>
  <si>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</si>
  <si>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</si>
  <si>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</si>
  <si>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</si>
  <si>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</si>
  <si>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</si>
  <si>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</si>
  <si>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</si>
  <si>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</si>
  <si>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</si>
  <si>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</si>
  <si>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</si>
  <si>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</si>
  <si>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</si>
  <si>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</si>
  <si>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</si>
  <si>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</si>
  <si>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</si>
  <si>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</si>
  <si>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</si>
  <si>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</si>
  <si>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</si>
  <si>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</si>
  <si>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</si>
  <si>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</si>
  <si>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</si>
  <si>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</si>
  <si>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</si>
  <si>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</si>
  <si>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</si>
  <si>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</si>
  <si>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</si>
  <si>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</si>
  <si>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</si>
  <si>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</si>
  <si>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</si>
  <si>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</si>
  <si>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</si>
  <si>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</si>
  <si>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</si>
  <si>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</si>
  <si>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</si>
  <si>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</si>
  <si>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</si>
  <si>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</si>
  <si>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</si>
  <si>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</si>
  <si>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</si>
  <si>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</si>
  <si>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</si>
  <si>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</si>
  <si>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</si>
  <si>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</si>
  <si>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</si>
  <si>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</si>
  <si>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</si>
  <si>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</si>
  <si>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</si>
  <si>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</si>
  <si>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</si>
  <si>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</si>
  <si>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</si>
  <si>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</si>
  <si>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</si>
  <si>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</si>
  <si>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</si>
  <si>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</si>
  <si>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</si>
  <si>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</si>
  <si>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</si>
  <si>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</si>
  <si>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</si>
  <si>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</si>
  <si>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</si>
  <si>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</si>
  <si>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</si>
  <si>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</si>
  <si>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</si>
  <si>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</si>
  <si>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</si>
  <si>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</si>
  <si>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</si>
  <si>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</si>
  <si>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</si>
  <si>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</si>
  <si>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</si>
  <si>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</si>
  <si>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</si>
  <si>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</si>
  <si>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</si>
  <si>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</si>
  <si>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</si>
  <si>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</si>
  <si>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</si>
  <si>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</si>
  <si>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</si>
  <si>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</si>
  <si>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</si>
  <si>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</si>
  <si>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</si>
  <si>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</si>
  <si>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</si>
  <si>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</si>
  <si>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</si>
  <si>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</si>
  <si>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</si>
  <si>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</si>
  <si>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</si>
  <si>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</si>
  <si>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</si>
  <si>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</si>
  <si>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</si>
  <si>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</si>
  <si>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</si>
  <si>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</si>
  <si>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</si>
  <si>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</si>
  <si>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</si>
  <si>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</si>
  <si>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</si>
  <si>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</si>
  <si>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</si>
  <si>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</si>
  <si>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</si>
  <si>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</si>
  <si>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</si>
  <si>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</si>
  <si>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</si>
  <si>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</si>
  <si>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</si>
  <si>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</si>
  <si>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</si>
  <si>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</si>
  <si>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</si>
  <si>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</si>
  <si>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</si>
  <si>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</si>
  <si>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</si>
  <si>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</si>
  <si>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</si>
  <si>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</si>
  <si>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</si>
  <si>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</si>
  <si>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</si>
  <si>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</si>
  <si>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</si>
  <si>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</si>
  <si>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</si>
  <si>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</si>
  <si>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</si>
  <si>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</si>
  <si>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</si>
  <si>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</si>
  <si>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</si>
  <si>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</si>
  <si>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</si>
  <si>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</si>
  <si>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</si>
  <si>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</si>
  <si>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</si>
  <si>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</si>
  <si>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</si>
  <si>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</si>
  <si>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</si>
  <si>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</si>
  <si>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</si>
  <si>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</si>
  <si>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</si>
  <si>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</si>
  <si>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</si>
  <si>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</si>
  <si>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</si>
  <si>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</si>
  <si>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</si>
  <si>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</si>
  <si>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</si>
  <si>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</si>
  <si>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</si>
  <si>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</si>
  <si>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</si>
  <si>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</si>
  <si>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</si>
  <si>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</si>
  <si>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</si>
  <si>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</si>
  <si>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</si>
  <si>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</si>
  <si>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</si>
  <si>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</si>
  <si>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</si>
  <si>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</si>
  <si>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</si>
  <si>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</si>
  <si>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</si>
  <si>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</si>
  <si>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</si>
  <si>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</si>
  <si>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</si>
  <si>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</si>
  <si>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</si>
  <si>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</si>
  <si>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</si>
  <si>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</si>
  <si>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</si>
  <si>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</si>
  <si>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</si>
  <si>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</si>
  <si>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</si>
  <si>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</si>
  <si>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</si>
  <si>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</si>
  <si>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</si>
  <si>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</si>
  <si>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</si>
  <si>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</si>
  <si>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</si>
  <si>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</si>
  <si>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</si>
  <si>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</si>
  <si>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</si>
  <si>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</si>
  <si>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</si>
  <si>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</si>
  <si>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</si>
  <si>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</si>
  <si>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</si>
  <si>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</si>
  <si>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</si>
  <si>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</si>
  <si>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</si>
  <si>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</si>
  <si>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</si>
  <si>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</si>
  <si>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</si>
  <si>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</si>
  <si>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</si>
  <si>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</si>
  <si>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</si>
  <si>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</si>
  <si>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</si>
  <si>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</si>
  <si>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</si>
  <si>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</si>
  <si>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</si>
  <si>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</si>
  <si>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</si>
  <si>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</si>
  <si>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</si>
  <si>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</si>
  <si>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</si>
  <si>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</si>
  <si>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</si>
  <si>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</si>
  <si>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</si>
  <si>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</si>
  <si>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</si>
  <si>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</si>
  <si>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</si>
  <si>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</si>
  <si>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</si>
  <si>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</si>
  <si>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</si>
  <si>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</si>
  <si>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</si>
  <si>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</si>
  <si>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</si>
  <si>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</si>
  <si>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</si>
  <si>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</si>
  <si>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</si>
  <si>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</si>
  <si>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</si>
  <si>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</si>
  <si>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</si>
  <si>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</si>
  <si>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</si>
  <si>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</si>
  <si>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</si>
  <si>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</si>
  <si>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</si>
  <si>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</si>
  <si>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</si>
  <si>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</si>
  <si>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</si>
  <si>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</si>
  <si>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</si>
  <si>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</si>
  <si>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</si>
  <si>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</si>
  <si>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</si>
  <si>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</si>
  <si>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</si>
  <si>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</si>
  <si>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</si>
  <si>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</si>
  <si>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</si>
  <si>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</si>
  <si>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</si>
  <si>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</si>
  <si>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</si>
  <si>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</si>
  <si>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</si>
  <si>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</si>
  <si>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</si>
  <si>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</si>
  <si>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</si>
  <si>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</si>
  <si>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</si>
  <si>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</si>
  <si>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</si>
  <si>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</si>
  <si>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</si>
  <si>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</si>
  <si>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</si>
  <si>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</si>
  <si>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</si>
  <si>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</si>
  <si>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</si>
  <si>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</si>
  <si>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</si>
  <si>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</si>
  <si>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</si>
  <si>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</si>
  <si>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</si>
  <si>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</si>
  <si>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</si>
  <si>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</si>
  <si>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</si>
  <si>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</si>
  <si>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</si>
  <si>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</si>
  <si>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</si>
  <si>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</si>
  <si>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</si>
  <si>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</si>
  <si>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</si>
  <si>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</si>
  <si>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</si>
  <si>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</si>
  <si>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</si>
  <si>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</si>
  <si>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</si>
  <si>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</si>
  <si>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</si>
  <si>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</si>
  <si>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</si>
  <si>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</si>
  <si>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</si>
  <si>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</si>
  <si>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</si>
  <si>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</si>
  <si>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</si>
  <si>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</si>
  <si>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</si>
  <si>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</si>
  <si>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</si>
  <si>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</si>
  <si>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</si>
  <si>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</si>
  <si>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</si>
  <si>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</si>
  <si>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</si>
  <si>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</si>
  <si>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</si>
  <si>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</si>
  <si>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</si>
  <si>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</si>
  <si>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</si>
  <si>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</si>
  <si>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</si>
  <si>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</si>
  <si>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</si>
  <si>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</si>
  <si>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</si>
  <si>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</si>
  <si>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</si>
  <si>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</si>
  <si>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</si>
  <si>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</si>
  <si>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</si>
  <si>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</si>
  <si>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</si>
  <si>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</si>
  <si>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</si>
  <si>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</si>
  <si>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</si>
  <si>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</si>
  <si>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</si>
  <si>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</si>
  <si>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</si>
  <si>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</si>
  <si>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</si>
  <si>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</si>
  <si>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</si>
  <si>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</si>
  <si>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</si>
  <si>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</si>
  <si>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</si>
  <si>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</si>
  <si>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</si>
  <si>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</si>
  <si>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</si>
  <si>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</si>
  <si>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</si>
  <si>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</si>
  <si>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</si>
  <si>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</si>
  <si>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</si>
  <si>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</si>
  <si>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</si>
  <si>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</si>
  <si>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</si>
  <si>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</si>
  <si>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</si>
  <si>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</si>
  <si>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</si>
  <si>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</si>
  <si>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</si>
  <si>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</si>
  <si>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</si>
  <si>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</si>
  <si>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</si>
  <si>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</si>
  <si>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</si>
  <si>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</si>
  <si>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</si>
  <si>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</si>
  <si>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</si>
  <si>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</si>
  <si>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</si>
  <si>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</si>
  <si>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</si>
  <si>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</si>
  <si>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</si>
  <si>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</si>
  <si>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</si>
  <si>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</si>
  <si>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</si>
  <si>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</si>
  <si>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</si>
  <si>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</si>
  <si>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</si>
  <si>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</si>
  <si>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</si>
  <si>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</si>
  <si>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</si>
  <si>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</si>
  <si>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</si>
  <si>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</si>
  <si>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</si>
  <si>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</si>
  <si>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</si>
  <si>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</si>
  <si>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</si>
  <si>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</si>
  <si>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</si>
  <si>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</si>
  <si>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</si>
  <si>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</si>
  <si>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</si>
  <si>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</si>
  <si>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</si>
  <si>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</si>
  <si>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</si>
  <si>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</si>
  <si>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</si>
  <si>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</si>
  <si>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</si>
  <si>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</si>
  <si>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</si>
  <si>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</si>
  <si>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</si>
  <si>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</si>
  <si>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</si>
  <si>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</si>
  <si>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</si>
  <si>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</si>
  <si>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</si>
  <si>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</si>
  <si>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</si>
  <si>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</si>
  <si>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</si>
  <si>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</si>
  <si>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</si>
  <si>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</si>
  <si>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</si>
  <si>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</si>
  <si>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</si>
  <si>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</si>
  <si>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</si>
  <si>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</si>
  <si>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</si>
  <si>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</si>
  <si>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</si>
  <si>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</si>
  <si>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</si>
  <si>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</si>
  <si>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</si>
  <si>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</si>
  <si>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</si>
  <si>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</si>
  <si>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</si>
  <si>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</si>
  <si>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</si>
  <si>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</si>
  <si>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</si>
  <si>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</si>
  <si>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</si>
  <si>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</si>
  <si>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</si>
  <si>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</si>
  <si>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</si>
  <si>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</si>
  <si>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</si>
  <si>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</si>
  <si>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</si>
  <si>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</si>
  <si>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</si>
  <si>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</si>
  <si>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</si>
  <si>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</si>
  <si>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</si>
  <si>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</si>
  <si>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</si>
  <si>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</si>
  <si>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</si>
  <si>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</si>
  <si>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</si>
  <si>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</si>
  <si>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</si>
  <si>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</si>
  <si>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</si>
  <si>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</si>
  <si>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</si>
  <si>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</si>
  <si>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</si>
  <si>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</si>
  <si>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</si>
  <si>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</si>
  <si>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</si>
  <si>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</si>
  <si>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</si>
  <si>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</si>
  <si>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</si>
  <si>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</si>
  <si>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</si>
  <si>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</si>
  <si>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</si>
  <si>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</si>
  <si>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</si>
  <si>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</si>
  <si>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</si>
  <si>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</si>
  <si>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</si>
  <si>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</si>
  <si>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</si>
  <si>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</si>
  <si>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</si>
  <si>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</si>
  <si>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</si>
  <si>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</si>
  <si>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</si>
  <si>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</si>
  <si>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</si>
  <si>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</si>
  <si>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</si>
  <si>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</si>
  <si>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</si>
  <si>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</si>
  <si>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</si>
  <si>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</si>
  <si>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</si>
  <si>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</si>
  <si>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</si>
  <si>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</si>
  <si>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</si>
  <si>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</si>
  <si>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</si>
  <si>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</si>
  <si>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</si>
  <si>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</si>
  <si>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</si>
  <si>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</si>
  <si>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</si>
  <si>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</si>
  <si>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</si>
  <si>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</si>
  <si>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</si>
  <si>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</si>
  <si>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</si>
  <si>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</si>
  <si>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</si>
  <si>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</si>
  <si>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</si>
  <si>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</si>
  <si>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</si>
  <si>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</si>
  <si>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</si>
  <si>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</si>
  <si>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</si>
  <si>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</si>
  <si>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</si>
  <si>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</si>
  <si>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</si>
  <si>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</si>
  <si>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</si>
  <si>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</si>
  <si>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</si>
  <si>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</si>
  <si>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</si>
  <si>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</si>
  <si>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</si>
  <si>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</si>
  <si>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</si>
  <si>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</si>
  <si>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</si>
  <si>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</si>
  <si>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</si>
  <si>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</si>
  <si>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</si>
  <si>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</si>
  <si>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</si>
  <si>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</si>
  <si>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</si>
  <si>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</si>
  <si>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</si>
  <si>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</si>
  <si>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</si>
  <si>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</si>
  <si>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</si>
  <si>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</si>
  <si>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</si>
  <si>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</si>
  <si>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</si>
  <si>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</si>
  <si>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</si>
  <si>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</si>
  <si>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</si>
  <si>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</si>
  <si>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</si>
  <si>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</si>
  <si>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</si>
  <si>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</si>
  <si>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</si>
  <si>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</si>
  <si>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</si>
  <si>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</si>
  <si>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</si>
  <si>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</si>
  <si>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</si>
  <si>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</si>
  <si>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</si>
  <si>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</si>
  <si>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</si>
  <si>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</si>
  <si>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</si>
  <si>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</si>
  <si>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</si>
  <si>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</si>
  <si>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</si>
  <si>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</si>
  <si>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</si>
  <si>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</si>
  <si>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</si>
  <si>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</si>
  <si>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</si>
  <si>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</si>
  <si>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</si>
  <si>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</si>
  <si>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</si>
  <si>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</si>
  <si>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</si>
  <si>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</si>
  <si>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</si>
  <si>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</si>
  <si>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</si>
  <si>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</si>
  <si>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</si>
  <si>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</si>
  <si>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</si>
  <si>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</si>
  <si>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</si>
  <si>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</si>
  <si>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</si>
  <si>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</si>
  <si>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</si>
  <si>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</si>
  <si>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</si>
  <si>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</si>
  <si>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</si>
  <si>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</si>
  <si>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</si>
  <si>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</si>
  <si>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</si>
  <si>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</si>
  <si>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</si>
  <si>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</si>
  <si>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</si>
  <si>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</si>
  <si>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</si>
  <si>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</si>
  <si>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</si>
  <si>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</si>
  <si>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</si>
  <si>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</si>
  <si>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</si>
  <si>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</si>
  <si>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</si>
  <si>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</si>
  <si>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</si>
  <si>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</si>
  <si>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</si>
  <si>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</si>
  <si>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</si>
  <si>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</si>
  <si>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</si>
  <si>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</si>
  <si>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</si>
  <si>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</si>
  <si>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</si>
  <si>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</si>
  <si>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</si>
  <si>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</si>
  <si>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</si>
  <si>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</si>
  <si>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</si>
  <si>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</si>
  <si>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</si>
  <si>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</si>
  <si>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</si>
  <si>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</si>
  <si>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</si>
  <si>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</si>
  <si>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</si>
  <si>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</si>
  <si>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</si>
  <si>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</si>
  <si>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</si>
  <si>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</si>
  <si>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</si>
  <si>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</si>
  <si>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</si>
  <si>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</si>
  <si>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</si>
  <si>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</si>
  <si>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</si>
  <si>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</si>
  <si>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</si>
  <si>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</si>
  <si>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</si>
  <si>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</si>
  <si>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</si>
  <si>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</si>
  <si>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</si>
  <si>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</si>
  <si>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</si>
  <si>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</si>
  <si>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</si>
  <si>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</si>
  <si>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</si>
  <si>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</si>
  <si>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</si>
  <si>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</si>
  <si>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</si>
  <si>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</si>
  <si>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</si>
  <si>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</si>
  <si>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</si>
  <si>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</si>
  <si>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</si>
  <si>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</si>
  <si>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</si>
  <si>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</si>
  <si>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</si>
  <si>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</si>
  <si>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</si>
  <si>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</si>
  <si>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</si>
  <si>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</si>
  <si>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</si>
  <si>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</si>
  <si>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</si>
  <si>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</si>
  <si>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</si>
  <si>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</si>
  <si>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</si>
  <si>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</si>
  <si>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</si>
  <si>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</si>
  <si>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</si>
  <si>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</si>
  <si>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</si>
  <si>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</si>
  <si>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</si>
  <si>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</si>
  <si>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</si>
  <si>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</si>
  <si>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</si>
  <si>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</si>
  <si>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</si>
  <si>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</si>
  <si>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</si>
  <si>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</si>
  <si>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</si>
  <si>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</si>
  <si>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</si>
  <si>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</si>
  <si>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</si>
  <si>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</si>
  <si>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</si>
  <si>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</si>
  <si>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</si>
  <si>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</si>
  <si>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</si>
  <si>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</si>
  <si>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</si>
  <si>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</si>
  <si>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</si>
  <si>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</si>
  <si>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</si>
  <si>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</si>
  <si>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</si>
  <si>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</si>
  <si>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</si>
  <si>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</si>
  <si>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</si>
  <si>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</si>
  <si>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</si>
  <si>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</si>
  <si>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</si>
  <si>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</si>
  <si>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</si>
  <si>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</si>
  <si>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</si>
  <si>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</si>
  <si>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</si>
  <si>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</si>
  <si>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</si>
  <si>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</si>
  <si>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</si>
  <si>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</si>
  <si>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</si>
  <si>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</si>
  <si>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</si>
  <si>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</si>
  <si>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</si>
  <si>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</si>
  <si>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</si>
  <si>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</si>
  <si>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</si>
  <si>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</si>
  <si>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</si>
  <si>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</si>
  <si>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</si>
  <si>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</si>
  <si>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</si>
  <si>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</si>
  <si>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</si>
  <si>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</si>
  <si>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</si>
  <si>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</si>
  <si>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</si>
  <si>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</si>
  <si>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</si>
  <si>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</si>
  <si>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</si>
  <si>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</si>
  <si>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</si>
  <si>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</si>
  <si>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</si>
  <si>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</si>
  <si>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</si>
  <si>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</si>
  <si>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</si>
  <si>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</si>
  <si>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</si>
  <si>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</si>
  <si>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</si>
  <si>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</si>
  <si>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</si>
  <si>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</si>
  <si>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</si>
  <si>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</si>
  <si>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</si>
  <si>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</si>
  <si>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</si>
  <si>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</si>
  <si>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</si>
  <si>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</si>
  <si>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</si>
  <si>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</si>
  <si>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</si>
  <si>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</si>
  <si>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</si>
  <si>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</si>
  <si>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</si>
  <si>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</si>
  <si>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</si>
  <si>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</si>
  <si>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</si>
  <si>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</si>
  <si>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</si>
  <si>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</si>
  <si>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</si>
  <si>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</si>
  <si>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</si>
  <si>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</si>
  <si>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</si>
  <si>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</si>
  <si>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</si>
  <si>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</si>
  <si>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</si>
  <si>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</si>
  <si>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</si>
  <si>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</si>
  <si>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</si>
  <si>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</si>
  <si>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</si>
  <si>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</si>
  <si>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</si>
  <si>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</si>
  <si>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</si>
  <si>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</si>
  <si>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</si>
  <si>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</si>
  <si>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</si>
  <si>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</si>
  <si>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</si>
  <si>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</si>
  <si>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</si>
  <si>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</si>
  <si>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</si>
  <si>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</si>
  <si>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</si>
  <si>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</si>
  <si>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</si>
  <si>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</si>
  <si>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</si>
  <si>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</si>
  <si>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</si>
  <si>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</si>
  <si>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</si>
  <si>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</si>
  <si>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</si>
  <si>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</si>
  <si>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</si>
  <si>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</si>
  <si>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</si>
  <si>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</si>
  <si>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</si>
  <si>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</si>
  <si>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</si>
  <si>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</si>
  <si>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</si>
  <si>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</si>
  <si>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</si>
  <si>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</si>
  <si>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</si>
  <si>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</si>
  <si>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</si>
  <si>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</si>
  <si>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</si>
  <si>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</si>
  <si>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</si>
  <si>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</si>
  <si>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</si>
  <si>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</si>
  <si>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</si>
  <si>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</si>
  <si>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</si>
  <si>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</si>
  <si>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</si>
  <si>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</si>
  <si>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</si>
  <si>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</si>
  <si>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</si>
  <si>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</si>
  <si>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</si>
  <si>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</si>
  <si>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</si>
  <si>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</si>
  <si>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</si>
  <si>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</si>
  <si>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</si>
  <si>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</si>
  <si>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</si>
  <si>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</si>
  <si>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</si>
  <si>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</si>
  <si>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</si>
  <si>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</si>
  <si>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</si>
  <si>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</si>
  <si>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</si>
  <si>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</si>
  <si>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</si>
  <si>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</si>
  <si>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</si>
  <si>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</si>
  <si>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</si>
  <si>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</si>
  <si>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</si>
  <si>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</si>
  <si>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</si>
  <si>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</si>
  <si>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</si>
  <si>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</si>
  <si>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</si>
  <si>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</si>
  <si>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</si>
  <si>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</si>
  <si>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</si>
  <si>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</si>
  <si>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</si>
  <si>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</si>
  <si>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</si>
  <si>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</si>
  <si>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</si>
  <si>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</si>
  <si>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</si>
  <si>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</si>
  <si>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</si>
  <si>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</si>
  <si>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</si>
  <si>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</si>
  <si>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</si>
  <si>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</si>
  <si>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</si>
  <si>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</si>
  <si>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</si>
  <si>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</si>
  <si>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</si>
  <si>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</si>
  <si>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</si>
  <si>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</si>
  <si>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</si>
  <si>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</si>
  <si>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</si>
  <si>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</si>
  <si>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</si>
  <si>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</si>
  <si>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</si>
  <si>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</si>
  <si>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</si>
  <si>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</si>
  <si>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</si>
  <si>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</si>
  <si>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</si>
  <si>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</si>
  <si>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</si>
  <si>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</si>
  <si>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</si>
  <si>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</si>
  <si>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</si>
  <si>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</si>
  <si>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</si>
  <si>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</si>
  <si>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</si>
  <si>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</si>
  <si>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</si>
  <si>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</si>
  <si>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</si>
  <si>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</si>
  <si>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</si>
  <si>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</si>
  <si>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</si>
  <si>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</si>
  <si>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</si>
  <si>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</si>
  <si>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</si>
  <si>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</si>
  <si>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</si>
  <si>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</si>
  <si>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</si>
  <si>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</si>
  <si>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</si>
  <si>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</si>
  <si>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</si>
  <si>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</si>
  <si>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</si>
  <si>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</si>
  <si>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</si>
  <si>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</si>
  <si>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</si>
  <si>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</si>
  <si>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</si>
  <si>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</si>
  <si>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</si>
  <si>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</si>
  <si>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</si>
  <si>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</si>
  <si>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</si>
  <si>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</si>
  <si>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</si>
  <si>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</si>
  <si>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</si>
  <si>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</si>
  <si>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</si>
  <si>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</si>
  <si>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</si>
  <si>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</si>
  <si>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</si>
  <si>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</si>
  <si>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</si>
  <si>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</si>
  <si>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</si>
  <si>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</si>
  <si>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</si>
  <si>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</si>
  <si>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</si>
  <si>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</si>
  <si>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</si>
  <si>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</si>
  <si>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</si>
  <si>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</si>
  <si>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</si>
  <si>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</si>
  <si>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</si>
  <si>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</si>
  <si>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</si>
  <si>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</si>
  <si>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</si>
  <si>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</si>
  <si>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</si>
  <si>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</si>
  <si>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</si>
  <si>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</si>
  <si>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</si>
  <si>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</si>
  <si>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</si>
  <si>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</si>
  <si>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</si>
  <si>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</si>
  <si>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</si>
  <si>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</si>
  <si>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</si>
  <si>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</si>
  <si>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</si>
  <si>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</si>
  <si>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</si>
  <si>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</si>
  <si>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</si>
  <si>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</si>
  <si>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</si>
  <si>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</si>
  <si>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</si>
  <si>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</si>
  <si>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</si>
  <si>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</si>
  <si>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</si>
  <si>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</si>
  <si>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</si>
  <si>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</si>
  <si>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</si>
  <si>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</si>
  <si>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</si>
  <si>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</si>
  <si>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</si>
  <si>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</si>
  <si>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</si>
  <si>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</si>
  <si>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</si>
  <si>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</si>
  <si>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</si>
  <si>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</si>
  <si>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</si>
  <si>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</si>
  <si>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</si>
  <si>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</si>
  <si>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</si>
  <si>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</si>
  <si>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</si>
  <si>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</si>
  <si>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</si>
  <si>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</si>
  <si>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</si>
  <si>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</si>
  <si>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</si>
  <si>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</si>
  <si>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</si>
  <si>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</si>
  <si>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</si>
  <si>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</si>
  <si>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</si>
  <si>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</si>
  <si>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</si>
  <si>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</si>
  <si>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</si>
  <si>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</si>
  <si>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</si>
  <si>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</si>
  <si>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</si>
  <si>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</si>
  <si>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</si>
  <si>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</si>
  <si>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</si>
  <si>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</si>
  <si>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</si>
  <si>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</si>
  <si>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</si>
  <si>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</si>
  <si>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</si>
  <si>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</si>
  <si>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</si>
  <si>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</si>
  <si>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</si>
  <si>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</si>
  <si>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</si>
  <si>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</si>
  <si>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</si>
  <si>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</si>
  <si>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</si>
  <si>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</si>
  <si>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</si>
  <si>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</si>
  <si>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</si>
  <si>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</si>
  <si>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</si>
  <si>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</si>
  <si>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</si>
  <si>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</si>
  <si>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</si>
  <si>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</si>
  <si>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</si>
  <si>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</si>
  <si>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</si>
  <si>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</si>
  <si>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</si>
  <si>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</si>
  <si>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</si>
  <si>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</si>
  <si>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</si>
  <si>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</si>
  <si>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</si>
  <si>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</si>
  <si>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</si>
  <si>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</si>
  <si>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</si>
  <si>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</si>
  <si>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</si>
  <si>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</si>
  <si>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</si>
  <si>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</si>
  <si>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</si>
  <si>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</si>
  <si>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</si>
  <si>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</si>
  <si>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</si>
  <si>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</si>
  <si>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</si>
  <si>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</si>
  <si>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</si>
  <si>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</si>
  <si>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</si>
  <si>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</si>
  <si>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</si>
  <si>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</si>
  <si>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</si>
  <si>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</si>
  <si>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</si>
  <si>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</si>
  <si>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</si>
  <si>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</si>
  <si>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</si>
  <si>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</si>
  <si>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</si>
  <si>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</si>
  <si>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</si>
  <si>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</si>
  <si>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</si>
  <si>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</si>
  <si>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</si>
  <si>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</si>
  <si>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</si>
  <si>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</si>
  <si>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</si>
  <si>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</si>
  <si>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</si>
  <si>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</si>
  <si>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</si>
  <si>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</si>
  <si>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</si>
  <si>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</si>
  <si>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</si>
  <si>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</si>
  <si>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</si>
  <si>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</si>
  <si>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</si>
  <si>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</si>
  <si>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</si>
  <si>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</si>
  <si>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</si>
  <si>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</si>
  <si>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</si>
  <si>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</si>
  <si>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</si>
  <si>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</si>
  <si>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</si>
  <si>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</si>
  <si>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</si>
  <si>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</si>
  <si>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</si>
  <si>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</si>
  <si>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</si>
  <si>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</si>
  <si>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</si>
  <si>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</si>
  <si>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</si>
  <si>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</si>
  <si>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</si>
  <si>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</si>
  <si>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</si>
  <si>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</si>
  <si>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</si>
  <si>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</si>
  <si>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</si>
  <si>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</si>
  <si>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</si>
  <si>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</si>
  <si>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</si>
  <si>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</si>
  <si>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</si>
  <si>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</si>
  <si>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</si>
  <si>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</si>
  <si>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</si>
  <si>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</si>
  <si>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</si>
  <si>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</si>
  <si>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</si>
  <si>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</si>
  <si>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</si>
  <si>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</si>
  <si>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</si>
  <si>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</si>
  <si>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</si>
  <si>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</si>
  <si>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</si>
  <si>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</si>
  <si>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</si>
  <si>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</si>
  <si>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</si>
  <si>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</si>
  <si>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</si>
  <si>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</si>
  <si>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</si>
  <si>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</si>
  <si>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</si>
  <si>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</si>
  <si>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</si>
  <si>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</si>
  <si>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</si>
  <si>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</si>
  <si>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</si>
  <si>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</si>
  <si>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</si>
  <si>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</si>
  <si>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</si>
  <si>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</si>
  <si>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</si>
  <si>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</si>
  <si>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</si>
  <si>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</si>
  <si>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</si>
  <si>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</si>
  <si>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</si>
  <si>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</si>
  <si>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</si>
  <si>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</si>
  <si>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</si>
  <si>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</si>
  <si>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</si>
  <si>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</si>
  <si>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</si>
  <si>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</si>
  <si>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</si>
  <si>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</si>
  <si>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</si>
  <si>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</si>
  <si>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</si>
  <si>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</si>
  <si>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</si>
  <si>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</si>
  <si>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</si>
  <si>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</si>
  <si>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</si>
  <si>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</si>
  <si>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</si>
  <si>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</si>
  <si>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</si>
  <si>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</si>
  <si>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</si>
  <si>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</si>
  <si>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</si>
  <si>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</si>
  <si>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</si>
  <si>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</si>
  <si>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</si>
  <si>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</si>
  <si>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</si>
  <si>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</si>
  <si>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</si>
  <si>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</si>
  <si>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</si>
  <si>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</si>
  <si>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</si>
  <si>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</si>
  <si>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</si>
  <si>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</si>
  <si>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</si>
  <si>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</si>
  <si>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</si>
  <si>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</si>
  <si>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</si>
  <si>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</si>
  <si>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</si>
  <si>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</si>
  <si>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</si>
  <si>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</si>
  <si>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</si>
  <si>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</si>
  <si>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</si>
  <si>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</si>
  <si>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</si>
  <si>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</si>
  <si>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</si>
  <si>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</si>
  <si>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</si>
  <si>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</si>
  <si>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</si>
  <si>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</si>
  <si>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</si>
  <si>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</si>
  <si>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</si>
  <si>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</si>
  <si>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</si>
  <si>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</si>
  <si>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</si>
  <si>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</si>
  <si>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</si>
  <si>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</si>
  <si>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</si>
  <si>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</si>
  <si>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</si>
  <si>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</si>
  <si>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</si>
  <si>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</si>
  <si>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</si>
  <si>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</si>
  <si>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</si>
  <si>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</si>
  <si>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</si>
  <si>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</si>
  <si>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</si>
  <si>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</si>
  <si>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</si>
  <si>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</si>
  <si>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</si>
  <si>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</si>
  <si>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</si>
  <si>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</si>
  <si>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</si>
  <si>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</si>
  <si>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</si>
  <si>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</si>
  <si>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</si>
  <si>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</si>
  <si>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</si>
  <si>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</si>
  <si>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</si>
  <si>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</si>
  <si>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</si>
  <si>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</si>
  <si>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</si>
  <si>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</si>
  <si>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</si>
  <si>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</si>
  <si>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</si>
  <si>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</si>
  <si>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</si>
  <si>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</si>
  <si>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</si>
  <si>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</si>
  <si>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</si>
  <si>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</si>
  <si>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</si>
  <si>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</si>
  <si>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</si>
  <si>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</si>
  <si>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</si>
  <si>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</si>
  <si>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</si>
  <si>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</si>
  <si>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</si>
  <si>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</si>
  <si>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</si>
  <si>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</si>
  <si>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</si>
  <si>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</si>
  <si>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</si>
  <si>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</si>
  <si>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</si>
  <si>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</si>
  <si>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</si>
  <si>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</si>
  <si>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</si>
  <si>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</si>
  <si>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</si>
  <si>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</si>
  <si>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</si>
  <si>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</si>
  <si>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</si>
  <si>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</si>
  <si>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</si>
  <si>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</si>
  <si>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</si>
  <si>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</si>
  <si>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</si>
  <si>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</si>
  <si>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</si>
  <si>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</si>
  <si>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</si>
  <si>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</si>
  <si>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</si>
  <si>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</si>
  <si>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</si>
  <si>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</si>
  <si>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</si>
  <si>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</si>
  <si>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</si>
  <si>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</si>
  <si>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</si>
  <si>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</si>
  <si>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</si>
  <si>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</si>
  <si>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</si>
  <si>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</si>
  <si>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</si>
  <si>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</si>
  <si>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</si>
  <si>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</si>
  <si>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</si>
  <si>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</si>
  <si>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</si>
  <si>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</si>
  <si>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</si>
  <si>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</si>
  <si>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</si>
  <si>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</si>
  <si>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</si>
  <si>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</si>
  <si>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</si>
  <si>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</si>
  <si>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</si>
  <si>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</si>
  <si>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</si>
  <si>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</si>
  <si>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</si>
  <si>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</si>
  <si>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</si>
  <si>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</si>
  <si>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</si>
  <si>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</si>
  <si>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</si>
  <si>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</si>
  <si>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</si>
  <si>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</si>
  <si>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</si>
  <si>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</si>
  <si>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</si>
  <si>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</si>
  <si>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</si>
  <si>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</si>
  <si>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</si>
  <si>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</si>
  <si>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</si>
  <si>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</si>
  <si>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</si>
  <si>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</si>
  <si>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</si>
  <si>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</si>
  <si>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</si>
  <si>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</si>
  <si>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</si>
  <si>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</si>
  <si>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</si>
  <si>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</si>
  <si>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</si>
  <si>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</si>
  <si>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</si>
  <si>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</si>
  <si>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</si>
  <si>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</si>
  <si>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</si>
  <si>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</si>
  <si>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</si>
  <si>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</si>
  <si>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</si>
  <si>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</si>
  <si>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</si>
  <si>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</si>
  <si>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</si>
  <si>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</si>
  <si>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</si>
  <si>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</si>
  <si>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</si>
  <si>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</si>
  <si>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</si>
  <si>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</si>
  <si>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</si>
  <si>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</si>
  <si>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</si>
  <si>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</si>
  <si>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</si>
  <si>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</si>
  <si>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</si>
  <si>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</si>
  <si>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</si>
  <si>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</si>
  <si>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</si>
  <si>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</si>
  <si>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</si>
  <si>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</si>
  <si>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</si>
  <si>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</si>
  <si>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</si>
  <si>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</si>
  <si>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</si>
  <si>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</si>
  <si>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</si>
  <si>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</si>
  <si>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</si>
  <si>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</si>
  <si>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</si>
  <si>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</si>
  <si>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</si>
  <si>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</si>
  <si>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</si>
  <si>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</si>
  <si>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</si>
  <si>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</si>
  <si>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</si>
  <si>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</si>
  <si>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</si>
  <si>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</si>
  <si>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</si>
  <si>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</si>
  <si>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</si>
  <si>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</si>
  <si>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</si>
  <si>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</si>
  <si>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</si>
  <si>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</si>
  <si>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</si>
  <si>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</si>
  <si>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</si>
  <si>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</si>
  <si>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</si>
  <si>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</si>
  <si>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</si>
  <si>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</si>
  <si>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</si>
  <si>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</si>
  <si>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</si>
  <si>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</si>
  <si>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</si>
  <si>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</si>
  <si>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</si>
  <si>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</si>
  <si>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</si>
  <si>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</si>
  <si>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</si>
  <si>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</si>
  <si>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</si>
  <si>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</si>
  <si>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</si>
  <si>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</si>
  <si>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</si>
  <si>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</si>
  <si>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</si>
  <si>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</si>
  <si>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</si>
  <si>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</si>
  <si>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</si>
  <si>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</si>
  <si>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</si>
  <si>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</si>
  <si>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</si>
  <si>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</si>
  <si>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</si>
  <si>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</si>
  <si>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</si>
  <si>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</si>
  <si>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</si>
  <si>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</si>
  <si>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</si>
  <si>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</si>
  <si>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</si>
  <si>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</si>
  <si>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</si>
  <si>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</si>
  <si>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</si>
  <si>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</si>
  <si>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</si>
  <si>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</si>
  <si>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</si>
  <si>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</si>
  <si>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</si>
  <si>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</si>
  <si>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</si>
  <si>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</si>
  <si>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</si>
  <si>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</si>
  <si>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</si>
  <si>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</si>
  <si>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</si>
  <si>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</si>
  <si>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</si>
  <si>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</si>
  <si>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</si>
  <si>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</si>
  <si>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</si>
  <si>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</si>
  <si>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</si>
  <si>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</si>
  <si>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</si>
  <si>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</si>
  <si>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</si>
  <si>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</si>
  <si>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</si>
  <si>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</si>
  <si>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</si>
  <si>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</si>
  <si>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</si>
  <si>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</si>
  <si>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</si>
  <si>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</si>
  <si>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</si>
  <si>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</si>
  <si>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</si>
  <si>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</si>
  <si>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</si>
  <si>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</si>
  <si>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</si>
  <si>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</si>
  <si>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</si>
  <si>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</si>
  <si>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</si>
  <si>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</si>
  <si>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</si>
  <si>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</si>
  <si>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</si>
  <si>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</si>
  <si>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</si>
  <si>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</si>
  <si>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</si>
  <si>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</si>
  <si>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</si>
  <si>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</si>
  <si>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</si>
  <si>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</si>
  <si>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</si>
  <si>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</si>
  <si>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</si>
  <si>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</si>
  <si>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3025 INSTITUT ZA JADRANSKE KULTURE I MELIORACIJU KRŠA</t>
  </si>
  <si>
    <t>Diana Bilić</t>
  </si>
  <si>
    <t>021/434419</t>
  </si>
  <si>
    <t>Diana.Bilic@krs.hr</t>
  </si>
  <si>
    <t>HRVATSKA ZAKLADA ZA ZNANOST (52209)</t>
  </si>
  <si>
    <t>MINISTARSTVO GOSPODARSTVA I ODRŽIVOG RAZVOJA (47053)</t>
  </si>
  <si>
    <t>SVEUČILIŠTE U SPLITU (2469)</t>
  </si>
  <si>
    <t>SVEUČILIŠTE U ZAGREBU - AGRONOMSKI FAKULTET (1923)</t>
  </si>
  <si>
    <t>Blue-connect-Noć  istraživača</t>
  </si>
  <si>
    <t>Sveučilište Split</t>
  </si>
  <si>
    <t>MINISTARSTVO POLJOPRIVREDE (1079)</t>
  </si>
  <si>
    <t>PRIMA SEAFENNEL4MED</t>
  </si>
  <si>
    <t>Inovativno održivi sustavi uzgoja petrovca</t>
  </si>
  <si>
    <t>Reconnect Science With The Blue Society-Horizon Europe</t>
  </si>
  <si>
    <t>Split, 01. prosinac 2022. godine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</si>
</sst>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1" t="s">
        <v>5277</v>
      </c>
      <c r="D3" s="352"/>
      <c r="E3" s="353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4" t="s">
        <v>5291</v>
      </c>
      <c r="D4" s="355"/>
      <c r="E4" s="356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4" t="s">
        <v>5278</v>
      </c>
      <c r="D5" s="355"/>
      <c r="E5" s="356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4" t="s">
        <v>5279</v>
      </c>
      <c r="D6" s="355"/>
      <c r="E6" s="356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4" t="s">
        <v>5280</v>
      </c>
      <c r="D7" s="355"/>
      <c r="E7" s="356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1" t="s">
        <v>5270</v>
      </c>
      <c r="C9" s="360"/>
      <c r="D9" s="360"/>
      <c r="E9" s="360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1" t="s">
        <v>3</v>
      </c>
      <c r="C11" s="360"/>
      <c r="D11" s="360"/>
      <c r="E11" s="360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57" t="s">
        <v>5082</v>
      </c>
      <c r="C13" s="358"/>
      <c r="D13" s="358"/>
      <c r="E13" s="358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2229189</v>
      </c>
      <c r="D16" s="107">
        <f>+D17+D18</f>
        <v>1799386</v>
      </c>
      <c r="E16" s="107">
        <f>+E17+E18</f>
        <v>1770992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2229189</v>
      </c>
      <c r="D17" s="110">
        <f>+'A.1 PRIHODI'!D30</f>
        <v>1799386</v>
      </c>
      <c r="E17" s="110">
        <f>+'A.1 PRIHODI'!D44</f>
        <v>1770992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2150758</v>
      </c>
      <c r="D19" s="114">
        <f>+D20+D21</f>
        <v>1795420</v>
      </c>
      <c r="E19" s="114">
        <f>+E20+E21</f>
        <v>1769303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2132151</v>
      </c>
      <c r="D20" s="116">
        <f>+'A.2 RASHODI'!D22</f>
        <v>1772813</v>
      </c>
      <c r="E20" s="116">
        <f>+'A.2 RASHODI'!D39</f>
        <v>1750696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18607</v>
      </c>
      <c r="D21" s="116">
        <f>+'A.2 RASHODI'!D30</f>
        <v>22607</v>
      </c>
      <c r="E21" s="116">
        <f>+'A.2 RASHODI'!D47</f>
        <v>18607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78431</v>
      </c>
      <c r="D22" s="107">
        <f>+D16-D19</f>
        <v>3966</v>
      </c>
      <c r="E22" s="107">
        <f>+E16-E19</f>
        <v>1689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59"/>
      <c r="C23" s="360"/>
      <c r="D23" s="360"/>
      <c r="E23" s="360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1" t="s">
        <v>5085</v>
      </c>
      <c r="C24" s="360"/>
      <c r="D24" s="360"/>
      <c r="E24" s="360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46281</v>
      </c>
      <c r="D29" s="115">
        <f>+'Unos prijenosa'!D13</f>
        <v>124712</v>
      </c>
      <c r="E29" s="115">
        <f>+'Unos prijenosa'!D21</f>
        <v>128678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-124712</v>
      </c>
      <c r="D30" s="119">
        <f>+'Unos prijenosa'!D15</f>
        <v>-128678</v>
      </c>
      <c r="E30" s="120">
        <f>+'Unos prijenosa'!D23</f>
        <v>-130367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-78431</v>
      </c>
      <c r="D31" s="114">
        <f t="shared" ref="D31:E31" si="2">+D27-D28+D29+D30</f>
        <v>-3966</v>
      </c>
      <c r="E31" s="114">
        <f t="shared" si="2"/>
        <v>-1689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59"/>
      <c r="C32" s="360"/>
      <c r="D32" s="360"/>
      <c r="E32" s="360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1" t="s">
        <v>5270</v>
      </c>
      <c r="C55" s="360"/>
      <c r="D55" s="360"/>
      <c r="E55" s="360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1" t="s">
        <v>3</v>
      </c>
      <c r="C57" s="360"/>
      <c r="D57" s="360"/>
      <c r="E57" s="360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57" t="s">
        <v>5082</v>
      </c>
      <c r="C59" s="358"/>
      <c r="D59" s="358"/>
      <c r="E59" s="358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16795824.520500001</v>
      </c>
      <c r="D62" s="107">
        <f>+D63+D64</f>
        <v>13557473.817000002</v>
      </c>
      <c r="E62" s="107">
        <f>+E63+E64</f>
        <v>13343539.224000001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16795824.520500001</v>
      </c>
      <c r="D63" s="110">
        <f t="shared" ref="D63:E63" si="3">+D17*7.5345</f>
        <v>13557473.817000002</v>
      </c>
      <c r="E63" s="110">
        <f t="shared" si="3"/>
        <v>13343539.224000001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16204886.151000002</v>
      </c>
      <c r="D65" s="114">
        <f>+D66+D67</f>
        <v>13527591.990000002</v>
      </c>
      <c r="E65" s="114">
        <f>+E66+E67</f>
        <v>13330813.453500001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16064691.709500002</v>
      </c>
      <c r="D66" s="110">
        <f t="shared" si="4"/>
        <v>13357259.548500001</v>
      </c>
      <c r="E66" s="110">
        <f t="shared" si="4"/>
        <v>13190619.012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140194.44150000002</v>
      </c>
      <c r="D67" s="110">
        <f t="shared" si="4"/>
        <v>170332.44150000002</v>
      </c>
      <c r="E67" s="110">
        <f t="shared" si="4"/>
        <v>140194.44150000002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590938.36949999817</v>
      </c>
      <c r="D68" s="107">
        <f>+D62-D65</f>
        <v>29881.826999999583</v>
      </c>
      <c r="E68" s="107">
        <f>+E62-E65</f>
        <v>12725.770500000566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59"/>
      <c r="C69" s="360"/>
      <c r="D69" s="360"/>
      <c r="E69" s="360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1" t="s">
        <v>5085</v>
      </c>
      <c r="C70" s="360"/>
      <c r="D70" s="360"/>
      <c r="E70" s="360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348704.19450000004</v>
      </c>
      <c r="D75" s="110">
        <f t="shared" si="9"/>
        <v>939642.56400000001</v>
      </c>
      <c r="E75" s="110">
        <f t="shared" si="9"/>
        <v>969524.39100000006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-939642.56400000001</v>
      </c>
      <c r="D76" s="110">
        <f t="shared" si="10"/>
        <v>-969524.39100000006</v>
      </c>
      <c r="E76" s="110">
        <f t="shared" si="10"/>
        <v>-982250.16150000005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-590938.36950000003</v>
      </c>
      <c r="D77" s="114">
        <f t="shared" ref="D77:E77" si="11">+D73-D74+D75+D76</f>
        <v>-29881.827000000048</v>
      </c>
      <c r="E77" s="114">
        <f t="shared" si="11"/>
        <v>-12725.770499999984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59"/>
      <c r="C78" s="360"/>
      <c r="D78" s="360"/>
      <c r="E78" s="360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-1.862645149230957E-9</v>
      </c>
      <c r="D79" s="124">
        <f t="shared" ref="D79:E79" si="12">+D68+D77</f>
        <v>-4.6566128730773926E-10</v>
      </c>
      <c r="E79" s="124">
        <f t="shared" si="12"/>
        <v>5.8207660913467407E-10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5" t="s">
        <v>5115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6" t="s">
        <v>236</v>
      </c>
      <c r="C4" s="367"/>
      <c r="D4" s="368" t="s">
        <v>1711</v>
      </c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70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6" t="s">
        <v>236</v>
      </c>
      <c r="C15" s="367"/>
      <c r="D15" s="368" t="s">
        <v>1782</v>
      </c>
      <c r="E15" s="369"/>
      <c r="F15" s="369"/>
      <c r="G15" s="369"/>
      <c r="H15" s="369"/>
      <c r="I15" s="36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70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6" t="s">
        <v>236</v>
      </c>
      <c r="C26" s="367"/>
      <c r="D26" s="368" t="s">
        <v>3026</v>
      </c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70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B1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1" t="s">
        <v>3542</v>
      </c>
      <c r="B1" s="371"/>
      <c r="C1" s="371"/>
      <c r="D1" s="371"/>
      <c r="E1" s="371"/>
      <c r="F1" s="371"/>
      <c r="G1" s="371"/>
      <c r="H1" s="371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2" t="s">
        <v>5080</v>
      </c>
      <c r="B615" s="372"/>
      <c r="C615" s="372"/>
      <c r="D615" s="372"/>
      <c r="E615" s="372"/>
      <c r="F615" s="372"/>
      <c r="G615" s="372"/>
      <c r="H615" s="372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24"/>
  <sheetViews>
    <sheetView showGridLines="0" zoomScale="90" zoomScaleNormal="90" workbookViewId="0">
      <pane ySplit="2" topLeftCell="A3" activePane="bottomLeft" state="frozen"/>
      <selection pane="bottomLeft" activeCell="G7" sqref="G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2" t="s">
        <v>5271</v>
      </c>
      <c r="B1" s="362"/>
      <c r="C1" s="362"/>
      <c r="D1" s="362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08008</v>
      </c>
      <c r="B3" s="84" t="str">
        <f>IF(E3="","",VLOOKUP('OPĆI DIO'!$C$3,'OPĆI DIO'!$L$6:$U$138,9,FALSE))</f>
        <v>Javni instituti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1363214</v>
      </c>
      <c r="H3" s="128">
        <v>1363214</v>
      </c>
      <c r="I3" s="128">
        <v>1363214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08008</v>
      </c>
      <c r="B4" s="84" t="str">
        <f>IF(E4="","",VLOOKUP('OPĆI DIO'!$C$3,'OPĆI DIO'!$L$6:$U$138,9,FALSE))</f>
        <v>Javni instituti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145956</v>
      </c>
      <c r="H4" s="128">
        <v>145956</v>
      </c>
      <c r="I4" s="128">
        <v>145956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08008</v>
      </c>
      <c r="B5" s="84" t="str">
        <f>IF(E5="","",VLOOKUP('OPĆI DIO'!$C$3,'OPĆI DIO'!$L$6:$U$138,9,FALSE))</f>
        <v>Javni instituti</v>
      </c>
      <c r="C5" s="130">
        <f t="shared" si="0"/>
        <v>563</v>
      </c>
      <c r="D5" s="83" t="str">
        <f t="shared" si="1"/>
        <v>Europski fond za regionalni razvoj (ERDF)</v>
      </c>
      <c r="E5" s="95">
        <v>632310563</v>
      </c>
      <c r="F5" s="134" t="str">
        <f t="shared" si="2"/>
        <v>Europski fond za regionalni razvoj (EFRR)</v>
      </c>
      <c r="G5" s="128">
        <v>242319</v>
      </c>
      <c r="H5" s="128"/>
      <c r="I5" s="128"/>
      <c r="J5" s="95"/>
      <c r="L5" s="86" t="str">
        <f t="shared" si="3"/>
        <v>63</v>
      </c>
      <c r="M5" s="86" t="str">
        <f t="shared" si="4"/>
        <v>632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08008</v>
      </c>
      <c r="B6" s="84" t="str">
        <f>IF(E6="","",VLOOKUP('OPĆI DIO'!$C$3,'OPĆI DIO'!$L$6:$U$138,9,FALSE))</f>
        <v>Javni instituti</v>
      </c>
      <c r="C6" s="130">
        <f t="shared" si="0"/>
        <v>12</v>
      </c>
      <c r="D6" s="83" t="str">
        <f t="shared" si="1"/>
        <v>Sredstva učešća za pomoći</v>
      </c>
      <c r="E6" s="95" t="s">
        <v>651</v>
      </c>
      <c r="F6" s="134" t="str">
        <f t="shared" si="2"/>
        <v>Prihodi iz nadležnog proračuna za financiranje redovne djelatnosti proračunskih korisnika</v>
      </c>
      <c r="G6" s="128">
        <v>34210</v>
      </c>
      <c r="H6" s="128"/>
      <c r="I6" s="128"/>
      <c r="J6" s="95"/>
      <c r="L6" s="86" t="str">
        <f t="shared" si="3"/>
        <v>67</v>
      </c>
      <c r="M6" s="86" t="str">
        <f t="shared" si="4"/>
        <v>671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08008</v>
      </c>
      <c r="B7" s="84" t="str">
        <f>IF(E7="","",VLOOKUP('OPĆI DIO'!$C$3,'OPĆI DIO'!$L$6:$U$138,9,FALSE))</f>
        <v>Javni instituti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119450</v>
      </c>
      <c r="H7" s="128">
        <v>145000</v>
      </c>
      <c r="I7" s="128">
        <v>159000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08008</v>
      </c>
      <c r="B8" s="84" t="str">
        <f>IF(E8="","",VLOOKUP('OPĆI DIO'!$C$3,'OPĆI DIO'!$L$6:$U$138,9,FALSE))</f>
        <v>Javni instituti</v>
      </c>
      <c r="C8" s="130">
        <f t="shared" si="0"/>
        <v>52</v>
      </c>
      <c r="D8" s="83" t="str">
        <f t="shared" si="1"/>
        <v xml:space="preserve">Ostale pomoći i darovnice </v>
      </c>
      <c r="E8" s="95">
        <v>6391</v>
      </c>
      <c r="F8" s="134" t="str">
        <f t="shared" si="2"/>
        <v>Tekući prijenosi između proračunskih korisnika istog proračuna</v>
      </c>
      <c r="G8" s="128">
        <v>117992</v>
      </c>
      <c r="H8" s="128">
        <v>107977</v>
      </c>
      <c r="I8" s="128">
        <v>79264</v>
      </c>
      <c r="J8" s="95" t="s">
        <v>5281</v>
      </c>
      <c r="L8" s="86" t="str">
        <f t="shared" si="3"/>
        <v>63</v>
      </c>
      <c r="M8" s="86" t="str">
        <f t="shared" si="4"/>
        <v>639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08008</v>
      </c>
      <c r="B9" s="84" t="str">
        <f>IF(E9="","",VLOOKUP('OPĆI DIO'!$C$3,'OPĆI DIO'!$L$6:$U$138,9,FALSE))</f>
        <v>Javni instituti</v>
      </c>
      <c r="C9" s="130">
        <f t="shared" si="0"/>
        <v>52</v>
      </c>
      <c r="D9" s="83" t="str">
        <f t="shared" si="1"/>
        <v xml:space="preserve">Ostale pomoći i darovnice </v>
      </c>
      <c r="E9" s="95">
        <v>6391</v>
      </c>
      <c r="F9" s="134" t="str">
        <f t="shared" si="2"/>
        <v>Tekući prijenosi između proračunskih korisnika istog proračuna</v>
      </c>
      <c r="G9" s="128">
        <v>23225</v>
      </c>
      <c r="H9" s="128">
        <v>11613</v>
      </c>
      <c r="I9" s="128">
        <v>11613</v>
      </c>
      <c r="J9" s="95" t="s">
        <v>5281</v>
      </c>
      <c r="L9" s="86" t="str">
        <f t="shared" si="3"/>
        <v>63</v>
      </c>
      <c r="M9" s="86" t="str">
        <f t="shared" si="4"/>
        <v>639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08008</v>
      </c>
      <c r="B10" s="84" t="str">
        <f>IF(E10="","",VLOOKUP('OPĆI DIO'!$C$3,'OPĆI DIO'!$L$6:$U$138,9,FALSE))</f>
        <v>Javni instituti</v>
      </c>
      <c r="C10" s="130">
        <f t="shared" si="0"/>
        <v>52</v>
      </c>
      <c r="D10" s="83" t="str">
        <f t="shared" si="1"/>
        <v xml:space="preserve">Ostale pomoći i darovnice </v>
      </c>
      <c r="E10" s="95">
        <v>6381</v>
      </c>
      <c r="F10" s="134" t="str">
        <f t="shared" si="2"/>
        <v>Tekuće pomoći temeljem prijenosa EU sredstava iz proračuna JLP(R)S, korisnika JLPRS ili izvanproračunskog korisnika</v>
      </c>
      <c r="G10" s="128">
        <v>30128</v>
      </c>
      <c r="H10" s="128"/>
      <c r="I10" s="128"/>
      <c r="J10" s="95"/>
      <c r="L10" s="86" t="str">
        <f t="shared" si="3"/>
        <v>63</v>
      </c>
      <c r="M10" s="86" t="str">
        <f t="shared" si="4"/>
        <v>638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08008</v>
      </c>
      <c r="B11" s="84" t="str">
        <f>IF(E11="","",VLOOKUP('OPĆI DIO'!$C$3,'OPĆI DIO'!$L$6:$U$138,9,FALSE))</f>
        <v>Javni instituti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6393</v>
      </c>
      <c r="F11" s="134" t="str">
        <f t="shared" si="2"/>
        <v>Tekući prijenosi između proračunskih korisnika istog proračuna temeljem prijenosa EU sredstava</v>
      </c>
      <c r="G11" s="128">
        <v>14600</v>
      </c>
      <c r="H11" s="128"/>
      <c r="I11" s="128"/>
      <c r="J11" s="95" t="s">
        <v>5282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08008</v>
      </c>
      <c r="B12" s="84" t="str">
        <f>IF(E12="","",VLOOKUP('OPĆI DIO'!$C$3,'OPĆI DIO'!$L$6:$U$138,9,FALSE))</f>
        <v>Javni instituti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6393</v>
      </c>
      <c r="F12" s="134" t="str">
        <f t="shared" si="2"/>
        <v>Tekući prijenosi između proračunskih korisnika istog proračuna temeljem prijenosa EU sredstava</v>
      </c>
      <c r="G12" s="128">
        <v>7150</v>
      </c>
      <c r="H12" s="128">
        <v>2681</v>
      </c>
      <c r="I12" s="128"/>
      <c r="J12" s="95" t="s">
        <v>5283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08008</v>
      </c>
      <c r="B13" s="84" t="str">
        <f>IF(E13="","",VLOOKUP('OPĆI DIO'!$C$3,'OPĆI DIO'!$L$6:$U$138,9,FALSE))</f>
        <v>Javni instituti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6393</v>
      </c>
      <c r="F13" s="134" t="str">
        <f t="shared" si="2"/>
        <v>Tekući prijenosi između proračunskih korisnika istog proračuna temeljem prijenosa EU sredstava</v>
      </c>
      <c r="G13" s="128">
        <v>108000</v>
      </c>
      <c r="H13" s="128"/>
      <c r="I13" s="128"/>
      <c r="J13" s="95" t="s">
        <v>5284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08008</v>
      </c>
      <c r="B14" s="84" t="str">
        <f>IF(E14="","",VLOOKUP('OPĆI DIO'!$C$3,'OPĆI DIO'!$L$6:$U$138,9,FALSE))</f>
        <v>Javni instituti</v>
      </c>
      <c r="C14" s="130">
        <f t="shared" si="0"/>
        <v>52</v>
      </c>
      <c r="D14" s="83" t="str">
        <f t="shared" si="1"/>
        <v xml:space="preserve">Ostale pomoći i darovnice </v>
      </c>
      <c r="E14" s="95">
        <v>6391</v>
      </c>
      <c r="F14" s="134" t="str">
        <f t="shared" si="2"/>
        <v>Tekući prijenosi između proračunskih korisnika istog proračuna</v>
      </c>
      <c r="G14" s="128">
        <v>11945</v>
      </c>
      <c r="H14" s="128">
        <v>11945</v>
      </c>
      <c r="I14" s="128">
        <v>11945</v>
      </c>
      <c r="J14" s="95" t="s">
        <v>5287</v>
      </c>
      <c r="L14" s="86" t="str">
        <f t="shared" si="3"/>
        <v>63</v>
      </c>
      <c r="M14" s="86" t="str">
        <f t="shared" si="4"/>
        <v>639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08008</v>
      </c>
      <c r="B15" s="84" t="str">
        <f>IF(E15="","",VLOOKUP('OPĆI DIO'!$C$3,'OPĆI DIO'!$L$6:$U$138,9,FALSE))</f>
        <v>Javni instituti</v>
      </c>
      <c r="C15" s="130">
        <f t="shared" si="0"/>
        <v>52</v>
      </c>
      <c r="D15" s="83" t="str">
        <f t="shared" si="1"/>
        <v xml:space="preserve">Ostale pomoći i darovnice </v>
      </c>
      <c r="E15" s="95">
        <v>6393</v>
      </c>
      <c r="F15" s="134" t="str">
        <f t="shared" si="2"/>
        <v>Tekući prijenosi između proračunskih korisnika istog proračuna temeljem prijenosa EU sredstava</v>
      </c>
      <c r="G15" s="128">
        <v>11000</v>
      </c>
      <c r="H15" s="128">
        <v>11000</v>
      </c>
      <c r="I15" s="128"/>
      <c r="J15" s="95" t="s">
        <v>5283</v>
      </c>
      <c r="L15" s="86" t="str">
        <f t="shared" si="3"/>
        <v>63</v>
      </c>
      <c r="M15" s="86" t="str">
        <f t="shared" si="4"/>
        <v>639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/>
      </c>
      <c r="B16" s="84" t="str">
        <f>IF(E16="","",VLOOKUP('OPĆI DIO'!$C$3,'OPĆI DIO'!$L$6:$U$138,9,FALSE))</f>
        <v/>
      </c>
      <c r="C16" s="130" t="str">
        <f t="shared" si="0"/>
        <v/>
      </c>
      <c r="D16" s="83" t="str">
        <f t="shared" si="1"/>
        <v/>
      </c>
      <c r="E16" s="95"/>
      <c r="F16" s="134" t="str">
        <f t="shared" si="2"/>
        <v/>
      </c>
      <c r="G16" s="128"/>
      <c r="H16" s="128"/>
      <c r="I16" s="128"/>
      <c r="J16" s="95"/>
      <c r="L16" s="86" t="str">
        <f t="shared" si="3"/>
        <v/>
      </c>
      <c r="M16" s="86" t="str">
        <f t="shared" si="4"/>
        <v/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/>
      </c>
      <c r="B17" s="84" t="str">
        <f>IF(E17="","",VLOOKUP('OPĆI DIO'!$C$3,'OPĆI DIO'!$L$6:$U$138,9,FALSE))</f>
        <v/>
      </c>
      <c r="C17" s="130" t="str">
        <f t="shared" si="0"/>
        <v/>
      </c>
      <c r="D17" s="83" t="str">
        <f t="shared" si="1"/>
        <v/>
      </c>
      <c r="E17" s="95"/>
      <c r="F17" s="134" t="str">
        <f t="shared" si="2"/>
        <v/>
      </c>
      <c r="G17" s="128"/>
      <c r="H17" s="128"/>
      <c r="I17" s="128"/>
      <c r="J17" s="95"/>
      <c r="L17" s="86" t="str">
        <f t="shared" si="3"/>
        <v/>
      </c>
      <c r="M17" s="86" t="str">
        <f t="shared" si="4"/>
        <v/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21750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7"/>
  <sheetViews>
    <sheetView showGridLines="0" zoomScale="90" zoomScaleNormal="90" workbookViewId="0">
      <pane ySplit="2" topLeftCell="A52" activePane="bottomLeft" state="frozen"/>
      <selection pane="bottomLeft" activeCell="L18" sqref="L18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3" t="s">
        <v>5272</v>
      </c>
      <c r="B1" s="363"/>
      <c r="C1" s="363"/>
      <c r="D1" s="363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08008</v>
      </c>
      <c r="B3" s="90" t="str">
        <f>IF(C3="","",VLOOKUP('OPĆI DIO'!$C$3,'OPĆI DIO'!$L$6:$U$138,9,FALSE))</f>
        <v>Javni instituti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688</v>
      </c>
      <c r="H3" s="91" t="str">
        <f>IFERROR(VLOOKUP(G3,$AB$6:$AC$327,2,FALSE),"")</f>
        <v>REDOVNA DJELATNOST JAVNIH INSTITUTA</v>
      </c>
      <c r="I3" s="91" t="str">
        <f>IFERROR(VLOOKUP(G3,$AB$6:$AF$327,3,FALSE),"")</f>
        <v>0150</v>
      </c>
      <c r="J3" s="128">
        <v>1119152</v>
      </c>
      <c r="K3" s="128">
        <v>1119152</v>
      </c>
      <c r="L3" s="128">
        <v>1119152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15</v>
      </c>
    </row>
    <row r="4" spans="1:33">
      <c r="A4" s="90" t="str">
        <f>IF(C4="","",VLOOKUP('OPĆI DIO'!$C$3,'OPĆI DIO'!$L$6:$U$138,10,FALSE))</f>
        <v>08008</v>
      </c>
      <c r="B4" s="90" t="str">
        <f>IF(C4="","",VLOOKUP('OPĆI DIO'!$C$3,'OPĆI DIO'!$L$6:$U$138,9,FALSE))</f>
        <v>Javni instituti</v>
      </c>
      <c r="C4" s="96">
        <v>11</v>
      </c>
      <c r="D4" s="91" t="str">
        <f t="shared" ref="D4:D66" si="1">IFERROR(VLOOKUP(C4,$S$6:$T$24,2,FALSE),"")</f>
        <v>Opći prihodi i primici</v>
      </c>
      <c r="E4" s="96">
        <v>3114</v>
      </c>
      <c r="F4" s="91" t="str">
        <f t="shared" ref="F4:F67" si="2">IFERROR(VLOOKUP(E4,$V$5:$X$129,2,FALSE),"")</f>
        <v>Plaće za posebne uvjete rada</v>
      </c>
      <c r="G4" s="129" t="s">
        <v>688</v>
      </c>
      <c r="H4" s="91" t="str">
        <f t="shared" ref="H4:H67" si="3">IFERROR(VLOOKUP(G4,$AB$6:$AC$327,2,FALSE),"")</f>
        <v>REDOVNA DJELATNOST JAVNIH INSTITUTA</v>
      </c>
      <c r="I4" s="91" t="str">
        <f t="shared" ref="I4:I67" si="4">IFERROR(VLOOKUP(G4,$AB$6:$AF$327,3,FALSE),"")</f>
        <v>0150</v>
      </c>
      <c r="J4" s="128">
        <v>6495</v>
      </c>
      <c r="K4" s="128">
        <v>6495</v>
      </c>
      <c r="L4" s="128">
        <v>6495</v>
      </c>
      <c r="M4" s="95"/>
      <c r="O4" s="86" t="str">
        <f t="shared" ref="O4:O67" si="5">LEFT(E4,3)</f>
        <v>311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15</v>
      </c>
      <c r="V4" s="92"/>
      <c r="W4" s="92"/>
    </row>
    <row r="5" spans="1:33">
      <c r="A5" s="90" t="str">
        <f>IF(C5="","",VLOOKUP('OPĆI DIO'!$C$3,'OPĆI DIO'!$L$6:$U$138,10,FALSE))</f>
        <v>08008</v>
      </c>
      <c r="B5" s="90" t="str">
        <f>IF(C5="","",VLOOKUP('OPĆI DIO'!$C$3,'OPĆI DIO'!$L$6:$U$138,9,FALSE))</f>
        <v>Javni instituti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688</v>
      </c>
      <c r="H5" s="91" t="str">
        <f t="shared" si="3"/>
        <v>REDOVNA DJELATNOST JAVNIH INSTITUTA</v>
      </c>
      <c r="I5" s="91" t="str">
        <f t="shared" si="4"/>
        <v>0150</v>
      </c>
      <c r="J5" s="128">
        <v>30000</v>
      </c>
      <c r="K5" s="128">
        <v>30000</v>
      </c>
      <c r="L5" s="128">
        <v>30000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15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08008</v>
      </c>
      <c r="B6" s="90" t="str">
        <f>IF(C6="","",VLOOKUP('OPĆI DIO'!$C$3,'OPĆI DIO'!$L$6:$U$138,9,FALSE))</f>
        <v>Javni instituti</v>
      </c>
      <c r="C6" s="96">
        <v>11</v>
      </c>
      <c r="D6" s="91" t="str">
        <f t="shared" si="1"/>
        <v>Opći prihodi i primici</v>
      </c>
      <c r="E6" s="96">
        <v>3132</v>
      </c>
      <c r="F6" s="91" t="str">
        <f t="shared" si="2"/>
        <v>Doprinosi za obvezno zdravstveno osiguranje</v>
      </c>
      <c r="G6" s="129" t="s">
        <v>688</v>
      </c>
      <c r="H6" s="91" t="str">
        <f t="shared" si="3"/>
        <v>REDOVNA DJELATNOST JAVNIH INSTITUTA</v>
      </c>
      <c r="I6" s="91" t="str">
        <f t="shared" si="4"/>
        <v>0150</v>
      </c>
      <c r="J6" s="128">
        <v>185732</v>
      </c>
      <c r="K6" s="128">
        <v>185732</v>
      </c>
      <c r="L6" s="128">
        <v>185732</v>
      </c>
      <c r="M6" s="95"/>
      <c r="O6" s="86" t="str">
        <f t="shared" si="5"/>
        <v>313</v>
      </c>
      <c r="P6" s="86" t="str">
        <f t="shared" si="6"/>
        <v>31</v>
      </c>
      <c r="Q6" s="86" t="str">
        <f t="shared" si="7"/>
        <v>11</v>
      </c>
      <c r="R6" s="86" t="str">
        <f t="shared" si="8"/>
        <v>15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08008</v>
      </c>
      <c r="B7" s="90" t="str">
        <f>IF(C7="","",VLOOKUP('OPĆI DIO'!$C$3,'OPĆI DIO'!$L$6:$U$138,9,FALSE))</f>
        <v>Javni instituti</v>
      </c>
      <c r="C7" s="96">
        <v>11</v>
      </c>
      <c r="D7" s="91" t="str">
        <f t="shared" si="1"/>
        <v>Opći prihodi i primici</v>
      </c>
      <c r="E7" s="96">
        <v>3212</v>
      </c>
      <c r="F7" s="91" t="str">
        <f t="shared" si="2"/>
        <v>Naknade za prijevoz, za rad na terenu i odvojeni život</v>
      </c>
      <c r="G7" s="129" t="s">
        <v>688</v>
      </c>
      <c r="H7" s="91" t="str">
        <f t="shared" si="3"/>
        <v>REDOVNA DJELATNOST JAVNIH INSTITUTA</v>
      </c>
      <c r="I7" s="91" t="str">
        <f t="shared" si="4"/>
        <v>0150</v>
      </c>
      <c r="J7" s="128">
        <v>21835</v>
      </c>
      <c r="K7" s="128">
        <v>21835</v>
      </c>
      <c r="L7" s="128">
        <v>21835</v>
      </c>
      <c r="M7" s="95"/>
      <c r="O7" s="86" t="str">
        <f t="shared" si="5"/>
        <v>321</v>
      </c>
      <c r="P7" s="86" t="str">
        <f t="shared" si="6"/>
        <v>32</v>
      </c>
      <c r="Q7" s="86" t="str">
        <f t="shared" si="7"/>
        <v>11</v>
      </c>
      <c r="R7" s="86" t="str">
        <f t="shared" si="8"/>
        <v>15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08008</v>
      </c>
      <c r="B8" s="90" t="str">
        <f>IF(C8="","",VLOOKUP('OPĆI DIO'!$C$3,'OPĆI DIO'!$L$6:$U$138,9,FALSE))</f>
        <v>Javni instituti</v>
      </c>
      <c r="C8" s="96">
        <v>11</v>
      </c>
      <c r="D8" s="91" t="str">
        <f t="shared" si="1"/>
        <v>Opći prihodi i primici</v>
      </c>
      <c r="E8" s="96">
        <v>3211</v>
      </c>
      <c r="F8" s="91" t="str">
        <f t="shared" si="2"/>
        <v>Službena putovanja</v>
      </c>
      <c r="G8" s="129" t="s">
        <v>696</v>
      </c>
      <c r="H8" s="91" t="str">
        <f t="shared" si="3"/>
        <v>PROGRAMSKO FINANCIRANJE JAVNIH ZNANSTVENIH INSTITUTA</v>
      </c>
      <c r="I8" s="91" t="str">
        <f t="shared" si="4"/>
        <v>0150</v>
      </c>
      <c r="J8" s="128">
        <v>3980</v>
      </c>
      <c r="K8" s="128">
        <v>3980</v>
      </c>
      <c r="L8" s="128">
        <v>3980</v>
      </c>
      <c r="M8" s="95"/>
      <c r="O8" s="86" t="str">
        <f t="shared" si="5"/>
        <v>321</v>
      </c>
      <c r="P8" s="86" t="str">
        <f t="shared" si="6"/>
        <v>32</v>
      </c>
      <c r="Q8" s="86" t="str">
        <f t="shared" si="7"/>
        <v>11</v>
      </c>
      <c r="R8" s="86" t="str">
        <f t="shared" si="8"/>
        <v>15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>08008</v>
      </c>
      <c r="B9" s="90" t="str">
        <f>IF(C9="","",VLOOKUP('OPĆI DIO'!$C$3,'OPĆI DIO'!$L$6:$U$138,9,FALSE))</f>
        <v>Javni instituti</v>
      </c>
      <c r="C9" s="96">
        <v>11</v>
      </c>
      <c r="D9" s="91" t="str">
        <f t="shared" si="1"/>
        <v>Opći prihodi i primici</v>
      </c>
      <c r="E9" s="96">
        <v>3214</v>
      </c>
      <c r="F9" s="91" t="str">
        <f t="shared" si="2"/>
        <v>Ostale naknade troškova zaposlenima</v>
      </c>
      <c r="G9" s="129" t="s">
        <v>696</v>
      </c>
      <c r="H9" s="91" t="str">
        <f t="shared" si="3"/>
        <v>PROGRAMSKO FINANCIRANJE JAVNIH ZNANSTVENIH INSTITUTA</v>
      </c>
      <c r="I9" s="91" t="str">
        <f t="shared" si="4"/>
        <v>0150</v>
      </c>
      <c r="J9" s="128">
        <v>2000</v>
      </c>
      <c r="K9" s="128">
        <v>2000</v>
      </c>
      <c r="L9" s="128">
        <v>2000</v>
      </c>
      <c r="M9" s="95"/>
      <c r="O9" s="86" t="str">
        <f t="shared" si="5"/>
        <v>321</v>
      </c>
      <c r="P9" s="86" t="str">
        <f t="shared" si="6"/>
        <v>32</v>
      </c>
      <c r="Q9" s="86" t="str">
        <f t="shared" si="7"/>
        <v>11</v>
      </c>
      <c r="R9" s="86" t="str">
        <f t="shared" si="8"/>
        <v>15</v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08008</v>
      </c>
      <c r="B10" s="90" t="str">
        <f>IF(C10="","",VLOOKUP('OPĆI DIO'!$C$3,'OPĆI DIO'!$L$6:$U$138,9,FALSE))</f>
        <v>Javni instituti</v>
      </c>
      <c r="C10" s="96">
        <v>11</v>
      </c>
      <c r="D10" s="91" t="str">
        <f t="shared" si="1"/>
        <v>Opći prihodi i primici</v>
      </c>
      <c r="E10" s="96">
        <v>3213</v>
      </c>
      <c r="F10" s="91" t="str">
        <f t="shared" si="2"/>
        <v>Stručno usavršavanje zaposlenika</v>
      </c>
      <c r="G10" s="129" t="s">
        <v>696</v>
      </c>
      <c r="H10" s="91" t="str">
        <f t="shared" si="3"/>
        <v>PROGRAMSKO FINANCIRANJE JAVNIH ZNANSTVENIH INSTITUTA</v>
      </c>
      <c r="I10" s="91" t="str">
        <f t="shared" si="4"/>
        <v>0150</v>
      </c>
      <c r="J10" s="128">
        <v>3980</v>
      </c>
      <c r="K10" s="128">
        <v>3980</v>
      </c>
      <c r="L10" s="128">
        <v>3980</v>
      </c>
      <c r="M10" s="95"/>
      <c r="O10" s="86" t="str">
        <f t="shared" si="5"/>
        <v>321</v>
      </c>
      <c r="P10" s="86" t="str">
        <f t="shared" si="6"/>
        <v>32</v>
      </c>
      <c r="Q10" s="86" t="str">
        <f t="shared" si="7"/>
        <v>11</v>
      </c>
      <c r="R10" s="86" t="str">
        <f t="shared" si="8"/>
        <v>15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08008</v>
      </c>
      <c r="B11" s="90" t="str">
        <f>IF(C11="","",VLOOKUP('OPĆI DIO'!$C$3,'OPĆI DIO'!$L$6:$U$138,9,FALSE))</f>
        <v>Javni instituti</v>
      </c>
      <c r="C11" s="96">
        <v>11</v>
      </c>
      <c r="D11" s="91" t="str">
        <f t="shared" si="1"/>
        <v>Opći prihodi i primici</v>
      </c>
      <c r="E11" s="96">
        <v>3221</v>
      </c>
      <c r="F11" s="91" t="str">
        <f t="shared" si="2"/>
        <v>Uredski materijal i ostali materijalni rashodi</v>
      </c>
      <c r="G11" s="129" t="s">
        <v>696</v>
      </c>
      <c r="H11" s="91" t="str">
        <f t="shared" si="3"/>
        <v>PROGRAMSKO FINANCIRANJE JAVNIH ZNANSTVENIH INSTITUTA</v>
      </c>
      <c r="I11" s="91" t="str">
        <f t="shared" si="4"/>
        <v>0150</v>
      </c>
      <c r="J11" s="128">
        <v>5000</v>
      </c>
      <c r="K11" s="128">
        <v>5000</v>
      </c>
      <c r="L11" s="128">
        <v>5000</v>
      </c>
      <c r="M11" s="95"/>
      <c r="O11" s="86" t="str">
        <f t="shared" si="5"/>
        <v>322</v>
      </c>
      <c r="P11" s="86" t="str">
        <f t="shared" si="6"/>
        <v>32</v>
      </c>
      <c r="Q11" s="86" t="str">
        <f t="shared" si="7"/>
        <v>11</v>
      </c>
      <c r="R11" s="86" t="str">
        <f t="shared" si="8"/>
        <v>15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>08008</v>
      </c>
      <c r="B12" s="90" t="str">
        <f>IF(C12="","",VLOOKUP('OPĆI DIO'!$C$3,'OPĆI DIO'!$L$6:$U$138,9,FALSE))</f>
        <v>Javni instituti</v>
      </c>
      <c r="C12" s="96">
        <v>11</v>
      </c>
      <c r="D12" s="91" t="str">
        <f t="shared" si="1"/>
        <v>Opći prihodi i primici</v>
      </c>
      <c r="E12" s="96">
        <v>3223</v>
      </c>
      <c r="F12" s="91" t="str">
        <f t="shared" si="2"/>
        <v>Energija</v>
      </c>
      <c r="G12" s="129" t="s">
        <v>696</v>
      </c>
      <c r="H12" s="91" t="str">
        <f t="shared" si="3"/>
        <v>PROGRAMSKO FINANCIRANJE JAVNIH ZNANSTVENIH INSTITUTA</v>
      </c>
      <c r="I12" s="91" t="str">
        <f t="shared" si="4"/>
        <v>0150</v>
      </c>
      <c r="J12" s="128">
        <v>54000</v>
      </c>
      <c r="K12" s="128">
        <v>54000</v>
      </c>
      <c r="L12" s="128">
        <v>54000</v>
      </c>
      <c r="M12" s="95"/>
      <c r="O12" s="86" t="str">
        <f t="shared" si="5"/>
        <v>322</v>
      </c>
      <c r="P12" s="86" t="str">
        <f t="shared" si="6"/>
        <v>32</v>
      </c>
      <c r="Q12" s="86" t="str">
        <f t="shared" si="7"/>
        <v>11</v>
      </c>
      <c r="R12" s="86" t="str">
        <f t="shared" si="8"/>
        <v>15</v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08008</v>
      </c>
      <c r="B13" s="90" t="str">
        <f>IF(C13="","",VLOOKUP('OPĆI DIO'!$C$3,'OPĆI DIO'!$L$6:$U$138,9,FALSE))</f>
        <v>Javni instituti</v>
      </c>
      <c r="C13" s="96">
        <v>11</v>
      </c>
      <c r="D13" s="91" t="str">
        <f t="shared" si="1"/>
        <v>Opći prihodi i primici</v>
      </c>
      <c r="E13" s="96">
        <v>3224</v>
      </c>
      <c r="F13" s="91" t="str">
        <f t="shared" si="2"/>
        <v>Materijal i dijelovi za tekuće i investicijsko održavanje</v>
      </c>
      <c r="G13" s="129" t="s">
        <v>696</v>
      </c>
      <c r="H13" s="91" t="str">
        <f t="shared" si="3"/>
        <v>PROGRAMSKO FINANCIRANJE JAVNIH ZNANSTVENIH INSTITUTA</v>
      </c>
      <c r="I13" s="91" t="str">
        <f t="shared" si="4"/>
        <v>0150</v>
      </c>
      <c r="J13" s="128">
        <v>1330</v>
      </c>
      <c r="K13" s="128">
        <v>1330</v>
      </c>
      <c r="L13" s="128">
        <v>1330</v>
      </c>
      <c r="M13" s="95"/>
      <c r="O13" s="86" t="str">
        <f t="shared" si="5"/>
        <v>322</v>
      </c>
      <c r="P13" s="86" t="str">
        <f t="shared" si="6"/>
        <v>32</v>
      </c>
      <c r="Q13" s="86" t="str">
        <f t="shared" si="7"/>
        <v>11</v>
      </c>
      <c r="R13" s="86" t="str">
        <f t="shared" si="8"/>
        <v>15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08008</v>
      </c>
      <c r="B14" s="90" t="str">
        <f>IF(C14="","",VLOOKUP('OPĆI DIO'!$C$3,'OPĆI DIO'!$L$6:$U$138,9,FALSE))</f>
        <v>Javni instituti</v>
      </c>
      <c r="C14" s="96">
        <v>11</v>
      </c>
      <c r="D14" s="91" t="str">
        <f t="shared" si="1"/>
        <v>Opći prihodi i primici</v>
      </c>
      <c r="E14" s="96">
        <v>3225</v>
      </c>
      <c r="F14" s="91" t="str">
        <f t="shared" si="2"/>
        <v>Sitni inventar i auto gume</v>
      </c>
      <c r="G14" s="129" t="s">
        <v>696</v>
      </c>
      <c r="H14" s="91" t="str">
        <f t="shared" si="3"/>
        <v>PROGRAMSKO FINANCIRANJE JAVNIH ZNANSTVENIH INSTITUTA</v>
      </c>
      <c r="I14" s="91" t="str">
        <f t="shared" si="4"/>
        <v>0150</v>
      </c>
      <c r="J14" s="128">
        <v>1330</v>
      </c>
      <c r="K14" s="128">
        <v>1330</v>
      </c>
      <c r="L14" s="128">
        <v>1330</v>
      </c>
      <c r="M14" s="95"/>
      <c r="O14" s="86" t="str">
        <f t="shared" si="5"/>
        <v>322</v>
      </c>
      <c r="P14" s="86" t="str">
        <f t="shared" si="6"/>
        <v>32</v>
      </c>
      <c r="Q14" s="86" t="str">
        <f t="shared" si="7"/>
        <v>11</v>
      </c>
      <c r="R14" s="86" t="str">
        <f t="shared" si="8"/>
        <v>15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08008</v>
      </c>
      <c r="B15" s="90" t="str">
        <f>IF(C15="","",VLOOKUP('OPĆI DIO'!$C$3,'OPĆI DIO'!$L$6:$U$138,9,FALSE))</f>
        <v>Javni instituti</v>
      </c>
      <c r="C15" s="96">
        <v>11</v>
      </c>
      <c r="D15" s="91" t="str">
        <f t="shared" si="1"/>
        <v>Opći prihodi i primici</v>
      </c>
      <c r="E15" s="96">
        <v>3231</v>
      </c>
      <c r="F15" s="91" t="str">
        <f t="shared" si="2"/>
        <v>Usluge telefona, pošte i prijevoza</v>
      </c>
      <c r="G15" s="129" t="s">
        <v>696</v>
      </c>
      <c r="H15" s="91" t="str">
        <f t="shared" si="3"/>
        <v>PROGRAMSKO FINANCIRANJE JAVNIH ZNANSTVENIH INSTITUTA</v>
      </c>
      <c r="I15" s="91" t="str">
        <f t="shared" si="4"/>
        <v>0150</v>
      </c>
      <c r="J15" s="128">
        <v>7300</v>
      </c>
      <c r="K15" s="128">
        <v>7300</v>
      </c>
      <c r="L15" s="128">
        <v>7300</v>
      </c>
      <c r="M15" s="95"/>
      <c r="O15" s="86" t="str">
        <f t="shared" si="5"/>
        <v>323</v>
      </c>
      <c r="P15" s="86" t="str">
        <f t="shared" si="6"/>
        <v>32</v>
      </c>
      <c r="Q15" s="86" t="str">
        <f t="shared" si="7"/>
        <v>11</v>
      </c>
      <c r="R15" s="86" t="str">
        <f t="shared" si="8"/>
        <v>15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08008</v>
      </c>
      <c r="B16" s="90" t="str">
        <f>IF(C16="","",VLOOKUP('OPĆI DIO'!$C$3,'OPĆI DIO'!$L$6:$U$138,9,FALSE))</f>
        <v>Javni instituti</v>
      </c>
      <c r="C16" s="96">
        <v>11</v>
      </c>
      <c r="D16" s="91" t="str">
        <f t="shared" si="1"/>
        <v>Opći prihodi i primici</v>
      </c>
      <c r="E16" s="96">
        <v>3232</v>
      </c>
      <c r="F16" s="91" t="str">
        <f t="shared" si="2"/>
        <v>Usluge tekućeg i investicijskog održavanja</v>
      </c>
      <c r="G16" s="129" t="s">
        <v>696</v>
      </c>
      <c r="H16" s="91" t="str">
        <f t="shared" si="3"/>
        <v>PROGRAMSKO FINANCIRANJE JAVNIH ZNANSTVENIH INSTITUTA</v>
      </c>
      <c r="I16" s="91" t="str">
        <f t="shared" si="4"/>
        <v>0150</v>
      </c>
      <c r="J16" s="128">
        <v>10000</v>
      </c>
      <c r="K16" s="128">
        <v>10000</v>
      </c>
      <c r="L16" s="128">
        <v>10000</v>
      </c>
      <c r="M16" s="95"/>
      <c r="O16" s="86" t="str">
        <f t="shared" si="5"/>
        <v>323</v>
      </c>
      <c r="P16" s="86" t="str">
        <f t="shared" si="6"/>
        <v>32</v>
      </c>
      <c r="Q16" s="86" t="str">
        <f t="shared" si="7"/>
        <v>11</v>
      </c>
      <c r="R16" s="86" t="str">
        <f t="shared" si="8"/>
        <v>15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08008</v>
      </c>
      <c r="B17" s="90" t="str">
        <f>IF(C17="","",VLOOKUP('OPĆI DIO'!$C$3,'OPĆI DIO'!$L$6:$U$138,9,FALSE))</f>
        <v>Javni instituti</v>
      </c>
      <c r="C17" s="96">
        <v>11</v>
      </c>
      <c r="D17" s="91" t="str">
        <f t="shared" si="1"/>
        <v>Opći prihodi i primici</v>
      </c>
      <c r="E17" s="96">
        <v>3233</v>
      </c>
      <c r="F17" s="91" t="str">
        <f t="shared" si="2"/>
        <v>Usluge promidžbe i informiranja</v>
      </c>
      <c r="G17" s="129" t="s">
        <v>696</v>
      </c>
      <c r="H17" s="91" t="str">
        <f t="shared" si="3"/>
        <v>PROGRAMSKO FINANCIRANJE JAVNIH ZNANSTVENIH INSTITUTA</v>
      </c>
      <c r="I17" s="91" t="str">
        <f t="shared" si="4"/>
        <v>0150</v>
      </c>
      <c r="J17" s="128">
        <v>5593</v>
      </c>
      <c r="K17" s="128">
        <v>5593</v>
      </c>
      <c r="L17" s="128">
        <v>5593</v>
      </c>
      <c r="M17" s="95"/>
      <c r="O17" s="86" t="str">
        <f t="shared" si="5"/>
        <v>323</v>
      </c>
      <c r="P17" s="86" t="str">
        <f t="shared" si="6"/>
        <v>32</v>
      </c>
      <c r="Q17" s="86" t="str">
        <f t="shared" si="7"/>
        <v>11</v>
      </c>
      <c r="R17" s="86" t="str">
        <f t="shared" si="8"/>
        <v>15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08008</v>
      </c>
      <c r="B18" s="90" t="str">
        <f>IF(C18="","",VLOOKUP('OPĆI DIO'!$C$3,'OPĆI DIO'!$L$6:$U$138,9,FALSE))</f>
        <v>Javni instituti</v>
      </c>
      <c r="C18" s="96">
        <v>11</v>
      </c>
      <c r="D18" s="91" t="str">
        <f t="shared" si="1"/>
        <v>Opći prihodi i primici</v>
      </c>
      <c r="E18" s="96">
        <v>3234</v>
      </c>
      <c r="F18" s="91" t="str">
        <f t="shared" si="2"/>
        <v>Komunalne usluge</v>
      </c>
      <c r="G18" s="129" t="s">
        <v>696</v>
      </c>
      <c r="H18" s="91" t="str">
        <f t="shared" si="3"/>
        <v>PROGRAMSKO FINANCIRANJE JAVNIH ZNANSTVENIH INSTITUTA</v>
      </c>
      <c r="I18" s="91" t="str">
        <f t="shared" si="4"/>
        <v>0150</v>
      </c>
      <c r="J18" s="128">
        <v>19900</v>
      </c>
      <c r="K18" s="128">
        <v>19900</v>
      </c>
      <c r="L18" s="128">
        <v>19900</v>
      </c>
      <c r="M18" s="95"/>
      <c r="O18" s="86" t="str">
        <f t="shared" si="5"/>
        <v>323</v>
      </c>
      <c r="P18" s="86" t="str">
        <f t="shared" si="6"/>
        <v>32</v>
      </c>
      <c r="Q18" s="86" t="str">
        <f t="shared" si="7"/>
        <v>11</v>
      </c>
      <c r="R18" s="86" t="str">
        <f t="shared" si="8"/>
        <v>15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08008</v>
      </c>
      <c r="B19" s="90" t="str">
        <f>IF(C19="","",VLOOKUP('OPĆI DIO'!$C$3,'OPĆI DIO'!$L$6:$U$138,9,FALSE))</f>
        <v>Javni instituti</v>
      </c>
      <c r="C19" s="96">
        <v>11</v>
      </c>
      <c r="D19" s="91" t="str">
        <f t="shared" si="1"/>
        <v>Opći prihodi i primici</v>
      </c>
      <c r="E19" s="96">
        <v>3235</v>
      </c>
      <c r="F19" s="91" t="str">
        <f t="shared" si="2"/>
        <v>Zakupnine i najamnine</v>
      </c>
      <c r="G19" s="129" t="s">
        <v>696</v>
      </c>
      <c r="H19" s="91" t="str">
        <f t="shared" si="3"/>
        <v>PROGRAMSKO FINANCIRANJE JAVNIH ZNANSTVENIH INSTITUTA</v>
      </c>
      <c r="I19" s="91" t="str">
        <f t="shared" si="4"/>
        <v>0150</v>
      </c>
      <c r="J19" s="128">
        <v>2000</v>
      </c>
      <c r="K19" s="128">
        <v>2000</v>
      </c>
      <c r="L19" s="128">
        <v>2000</v>
      </c>
      <c r="M19" s="95"/>
      <c r="O19" s="86" t="str">
        <f t="shared" si="5"/>
        <v>323</v>
      </c>
      <c r="P19" s="86" t="str">
        <f t="shared" si="6"/>
        <v>32</v>
      </c>
      <c r="Q19" s="86" t="str">
        <f t="shared" si="7"/>
        <v>11</v>
      </c>
      <c r="R19" s="86" t="str">
        <f t="shared" si="8"/>
        <v>15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08008</v>
      </c>
      <c r="B20" s="90" t="str">
        <f>IF(C20="","",VLOOKUP('OPĆI DIO'!$C$3,'OPĆI DIO'!$L$6:$U$138,9,FALSE))</f>
        <v>Javni instituti</v>
      </c>
      <c r="C20" s="96">
        <v>11</v>
      </c>
      <c r="D20" s="91" t="str">
        <f t="shared" si="1"/>
        <v>Opći prihodi i primici</v>
      </c>
      <c r="E20" s="96">
        <v>3237</v>
      </c>
      <c r="F20" s="91" t="str">
        <f t="shared" si="2"/>
        <v>Intelektualne i osobne usluge</v>
      </c>
      <c r="G20" s="129" t="s">
        <v>696</v>
      </c>
      <c r="H20" s="91" t="str">
        <f t="shared" si="3"/>
        <v>PROGRAMSKO FINANCIRANJE JAVNIH ZNANSTVENIH INSTITUTA</v>
      </c>
      <c r="I20" s="91" t="str">
        <f t="shared" si="4"/>
        <v>0150</v>
      </c>
      <c r="J20" s="128">
        <v>5000</v>
      </c>
      <c r="K20" s="128">
        <v>5000</v>
      </c>
      <c r="L20" s="128">
        <v>5000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15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08008</v>
      </c>
      <c r="B21" s="90" t="str">
        <f>IF(C21="","",VLOOKUP('OPĆI DIO'!$C$3,'OPĆI DIO'!$L$6:$U$138,9,FALSE))</f>
        <v>Javni instituti</v>
      </c>
      <c r="C21" s="96">
        <v>11</v>
      </c>
      <c r="D21" s="91" t="str">
        <f t="shared" si="1"/>
        <v>Opći prihodi i primici</v>
      </c>
      <c r="E21" s="96">
        <v>3238</v>
      </c>
      <c r="F21" s="91" t="str">
        <f t="shared" si="2"/>
        <v>Računalne usluge</v>
      </c>
      <c r="G21" s="129" t="s">
        <v>696</v>
      </c>
      <c r="H21" s="91" t="str">
        <f t="shared" si="3"/>
        <v>PROGRAMSKO FINANCIRANJE JAVNIH ZNANSTVENIH INSTITUTA</v>
      </c>
      <c r="I21" s="91" t="str">
        <f t="shared" si="4"/>
        <v>0150</v>
      </c>
      <c r="J21" s="128">
        <v>2700</v>
      </c>
      <c r="K21" s="128">
        <v>2700</v>
      </c>
      <c r="L21" s="128">
        <v>2700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15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08008</v>
      </c>
      <c r="B22" s="90" t="str">
        <f>IF(C22="","",VLOOKUP('OPĆI DIO'!$C$3,'OPĆI DIO'!$L$6:$U$138,9,FALSE))</f>
        <v>Javni instituti</v>
      </c>
      <c r="C22" s="96">
        <v>11</v>
      </c>
      <c r="D22" s="91" t="str">
        <f t="shared" si="1"/>
        <v>Opći prihodi i primici</v>
      </c>
      <c r="E22" s="96">
        <v>3239</v>
      </c>
      <c r="F22" s="91" t="str">
        <f t="shared" si="2"/>
        <v>Ostale usluge</v>
      </c>
      <c r="G22" s="129" t="s">
        <v>696</v>
      </c>
      <c r="H22" s="91" t="str">
        <f t="shared" si="3"/>
        <v>PROGRAMSKO FINANCIRANJE JAVNIH ZNANSTVENIH INSTITUTA</v>
      </c>
      <c r="I22" s="91" t="str">
        <f t="shared" si="4"/>
        <v>0150</v>
      </c>
      <c r="J22" s="128">
        <v>7800</v>
      </c>
      <c r="K22" s="128">
        <v>7800</v>
      </c>
      <c r="L22" s="128">
        <v>7800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15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08008</v>
      </c>
      <c r="B23" s="90" t="str">
        <f>IF(C23="","",VLOOKUP('OPĆI DIO'!$C$3,'OPĆI DIO'!$L$6:$U$138,9,FALSE))</f>
        <v>Javni instituti</v>
      </c>
      <c r="C23" s="96">
        <v>11</v>
      </c>
      <c r="D23" s="91" t="str">
        <f t="shared" si="1"/>
        <v>Opći prihodi i primici</v>
      </c>
      <c r="E23" s="96">
        <v>3291</v>
      </c>
      <c r="F23" s="91" t="str">
        <f t="shared" si="2"/>
        <v>Naknade za rad predstavničkih i izvršnih tijela, povjerensta</v>
      </c>
      <c r="G23" s="129" t="s">
        <v>696</v>
      </c>
      <c r="H23" s="91" t="str">
        <f t="shared" si="3"/>
        <v>PROGRAMSKO FINANCIRANJE JAVNIH ZNANSTVENIH INSTITUTA</v>
      </c>
      <c r="I23" s="91" t="str">
        <f t="shared" si="4"/>
        <v>0150</v>
      </c>
      <c r="J23" s="128">
        <v>5000</v>
      </c>
      <c r="K23" s="128">
        <v>5000</v>
      </c>
      <c r="L23" s="128">
        <v>5000</v>
      </c>
      <c r="M23" s="95"/>
      <c r="O23" s="86" t="str">
        <f t="shared" si="5"/>
        <v>329</v>
      </c>
      <c r="P23" s="86" t="str">
        <f t="shared" si="6"/>
        <v>32</v>
      </c>
      <c r="Q23" s="86" t="str">
        <f t="shared" si="7"/>
        <v>11</v>
      </c>
      <c r="R23" s="86" t="str">
        <f t="shared" si="8"/>
        <v>15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08008</v>
      </c>
      <c r="B24" s="90" t="str">
        <f>IF(C24="","",VLOOKUP('OPĆI DIO'!$C$3,'OPĆI DIO'!$L$6:$U$138,9,FALSE))</f>
        <v>Javni instituti</v>
      </c>
      <c r="C24" s="96">
        <v>11</v>
      </c>
      <c r="D24" s="91" t="str">
        <f t="shared" si="1"/>
        <v>Opći prihodi i primici</v>
      </c>
      <c r="E24" s="96">
        <v>3292</v>
      </c>
      <c r="F24" s="91" t="str">
        <f t="shared" si="2"/>
        <v>Premije osiguranja</v>
      </c>
      <c r="G24" s="129" t="s">
        <v>696</v>
      </c>
      <c r="H24" s="91" t="str">
        <f t="shared" si="3"/>
        <v>PROGRAMSKO FINANCIRANJE JAVNIH ZNANSTVENIH INSTITUTA</v>
      </c>
      <c r="I24" s="91" t="str">
        <f t="shared" si="4"/>
        <v>0150</v>
      </c>
      <c r="J24" s="128">
        <v>265</v>
      </c>
      <c r="K24" s="128">
        <v>265</v>
      </c>
      <c r="L24" s="128">
        <v>265</v>
      </c>
      <c r="M24" s="95"/>
      <c r="O24" s="86" t="str">
        <f t="shared" si="5"/>
        <v>329</v>
      </c>
      <c r="P24" s="86" t="str">
        <f t="shared" si="6"/>
        <v>32</v>
      </c>
      <c r="Q24" s="86" t="str">
        <f t="shared" si="7"/>
        <v>11</v>
      </c>
      <c r="R24" s="86" t="str">
        <f t="shared" si="8"/>
        <v>15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08008</v>
      </c>
      <c r="B25" s="90" t="str">
        <f>IF(C25="","",VLOOKUP('OPĆI DIO'!$C$3,'OPĆI DIO'!$L$6:$U$138,9,FALSE))</f>
        <v>Javni instituti</v>
      </c>
      <c r="C25" s="96">
        <v>11</v>
      </c>
      <c r="D25" s="91" t="str">
        <f t="shared" si="1"/>
        <v>Opći prihodi i primici</v>
      </c>
      <c r="E25" s="96">
        <v>3293</v>
      </c>
      <c r="F25" s="91" t="str">
        <f t="shared" si="2"/>
        <v>Reprezentacija</v>
      </c>
      <c r="G25" s="129" t="s">
        <v>696</v>
      </c>
      <c r="H25" s="91" t="str">
        <f t="shared" si="3"/>
        <v>PROGRAMSKO FINANCIRANJE JAVNIH ZNANSTVENIH INSTITUTA</v>
      </c>
      <c r="I25" s="91" t="str">
        <f t="shared" si="4"/>
        <v>0150</v>
      </c>
      <c r="J25" s="128">
        <v>1000</v>
      </c>
      <c r="K25" s="128">
        <v>1000</v>
      </c>
      <c r="L25" s="128">
        <v>1000</v>
      </c>
      <c r="M25" s="95"/>
      <c r="O25" s="86" t="str">
        <f t="shared" si="5"/>
        <v>329</v>
      </c>
      <c r="P25" s="86" t="str">
        <f t="shared" si="6"/>
        <v>32</v>
      </c>
      <c r="Q25" s="86" t="str">
        <f t="shared" si="7"/>
        <v>11</v>
      </c>
      <c r="R25" s="86" t="str">
        <f t="shared" si="8"/>
        <v>15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08008</v>
      </c>
      <c r="B26" s="90" t="str">
        <f>IF(C26="","",VLOOKUP('OPĆI DIO'!$C$3,'OPĆI DIO'!$L$6:$U$138,9,FALSE))</f>
        <v>Javni instituti</v>
      </c>
      <c r="C26" s="96">
        <v>11</v>
      </c>
      <c r="D26" s="91" t="str">
        <f t="shared" si="1"/>
        <v>Opći prihodi i primici</v>
      </c>
      <c r="E26" s="96">
        <v>3295</v>
      </c>
      <c r="F26" s="91" t="str">
        <f t="shared" si="2"/>
        <v>Pristojbe i naknade</v>
      </c>
      <c r="G26" s="129" t="s">
        <v>696</v>
      </c>
      <c r="H26" s="91" t="str">
        <f t="shared" si="3"/>
        <v>PROGRAMSKO FINANCIRANJE JAVNIH ZNANSTVENIH INSTITUTA</v>
      </c>
      <c r="I26" s="91" t="str">
        <f t="shared" si="4"/>
        <v>0150</v>
      </c>
      <c r="J26" s="128">
        <v>1171</v>
      </c>
      <c r="K26" s="128">
        <v>1171</v>
      </c>
      <c r="L26" s="128">
        <v>1171</v>
      </c>
      <c r="M26" s="95"/>
      <c r="O26" s="86" t="str">
        <f t="shared" si="5"/>
        <v>329</v>
      </c>
      <c r="P26" s="86" t="str">
        <f t="shared" si="6"/>
        <v>32</v>
      </c>
      <c r="Q26" s="86" t="str">
        <f t="shared" si="7"/>
        <v>11</v>
      </c>
      <c r="R26" s="86" t="str">
        <f t="shared" si="8"/>
        <v>15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08008</v>
      </c>
      <c r="B27" s="90" t="str">
        <f>IF(C27="","",VLOOKUP('OPĆI DIO'!$C$3,'OPĆI DIO'!$L$6:$U$138,9,FALSE))</f>
        <v>Javni instituti</v>
      </c>
      <c r="C27" s="96">
        <v>11</v>
      </c>
      <c r="D27" s="91" t="str">
        <f t="shared" si="1"/>
        <v>Opći prihodi i primici</v>
      </c>
      <c r="E27" s="96">
        <v>3299</v>
      </c>
      <c r="F27" s="91" t="str">
        <f t="shared" si="2"/>
        <v>Ostali nespomenuti rashodi poslovanja</v>
      </c>
      <c r="G27" s="129" t="s">
        <v>696</v>
      </c>
      <c r="H27" s="91" t="str">
        <f t="shared" si="3"/>
        <v>PROGRAMSKO FINANCIRANJE JAVNIH ZNANSTVENIH INSTITUTA</v>
      </c>
      <c r="I27" s="91" t="str">
        <f t="shared" si="4"/>
        <v>0150</v>
      </c>
      <c r="J27" s="128">
        <v>1000</v>
      </c>
      <c r="K27" s="128">
        <v>1000</v>
      </c>
      <c r="L27" s="128">
        <v>1000</v>
      </c>
      <c r="M27" s="95"/>
      <c r="O27" s="86" t="str">
        <f t="shared" si="5"/>
        <v>329</v>
      </c>
      <c r="P27" s="86" t="str">
        <f t="shared" si="6"/>
        <v>32</v>
      </c>
      <c r="Q27" s="86" t="str">
        <f t="shared" si="7"/>
        <v>11</v>
      </c>
      <c r="R27" s="86" t="str">
        <f t="shared" si="8"/>
        <v>15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08008</v>
      </c>
      <c r="B28" s="90" t="str">
        <f>IF(C28="","",VLOOKUP('OPĆI DIO'!$C$3,'OPĆI DIO'!$L$6:$U$138,9,FALSE))</f>
        <v>Javni instituti</v>
      </c>
      <c r="C28" s="96">
        <v>11</v>
      </c>
      <c r="D28" s="91" t="str">
        <f t="shared" si="1"/>
        <v>Opći prihodi i primici</v>
      </c>
      <c r="E28" s="96">
        <v>4221</v>
      </c>
      <c r="F28" s="91" t="str">
        <f t="shared" si="2"/>
        <v>Uredska oprema i namještaj</v>
      </c>
      <c r="G28" s="129" t="s">
        <v>696</v>
      </c>
      <c r="H28" s="91" t="str">
        <f t="shared" si="3"/>
        <v>PROGRAMSKO FINANCIRANJE JAVNIH ZNANSTVENIH INSTITUTA</v>
      </c>
      <c r="I28" s="91" t="str">
        <f t="shared" si="4"/>
        <v>0150</v>
      </c>
      <c r="J28" s="128">
        <v>4407</v>
      </c>
      <c r="K28" s="128">
        <v>5607</v>
      </c>
      <c r="L28" s="128">
        <v>5607</v>
      </c>
      <c r="M28" s="95"/>
      <c r="O28" s="86" t="str">
        <f t="shared" si="5"/>
        <v>422</v>
      </c>
      <c r="P28" s="86" t="str">
        <f t="shared" si="6"/>
        <v>42</v>
      </c>
      <c r="Q28" s="86" t="str">
        <f t="shared" si="7"/>
        <v>11</v>
      </c>
      <c r="R28" s="86" t="str">
        <f t="shared" si="8"/>
        <v>15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08008</v>
      </c>
      <c r="B29" s="90" t="str">
        <f>IF(C29="","",VLOOKUP('OPĆI DIO'!$C$3,'OPĆI DIO'!$L$6:$U$138,9,FALSE))</f>
        <v>Javni instituti</v>
      </c>
      <c r="C29" s="96">
        <v>11</v>
      </c>
      <c r="D29" s="91" t="str">
        <f t="shared" si="1"/>
        <v>Opći prihodi i primici</v>
      </c>
      <c r="E29" s="96">
        <v>4223</v>
      </c>
      <c r="F29" s="91" t="str">
        <f t="shared" si="2"/>
        <v>Oprema za održavanje i zaštitu</v>
      </c>
      <c r="G29" s="129" t="s">
        <v>696</v>
      </c>
      <c r="H29" s="91" t="str">
        <f t="shared" si="3"/>
        <v>PROGRAMSKO FINANCIRANJE JAVNIH ZNANSTVENIH INSTITUTA</v>
      </c>
      <c r="I29" s="91" t="str">
        <f t="shared" si="4"/>
        <v>0150</v>
      </c>
      <c r="J29" s="128">
        <v>1200</v>
      </c>
      <c r="K29" s="128">
        <v>0</v>
      </c>
      <c r="L29" s="128">
        <v>0</v>
      </c>
      <c r="M29" s="95"/>
      <c r="O29" s="86" t="str">
        <f t="shared" si="5"/>
        <v>422</v>
      </c>
      <c r="P29" s="86" t="str">
        <f t="shared" si="6"/>
        <v>42</v>
      </c>
      <c r="Q29" s="86" t="str">
        <f t="shared" si="7"/>
        <v>11</v>
      </c>
      <c r="R29" s="86" t="str">
        <f t="shared" si="8"/>
        <v>15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08008</v>
      </c>
      <c r="B30" s="90" t="str">
        <f>IF(C30="","",VLOOKUP('OPĆI DIO'!$C$3,'OPĆI DIO'!$L$6:$U$138,9,FALSE))</f>
        <v>Javni instituti</v>
      </c>
      <c r="C30" s="96">
        <v>31</v>
      </c>
      <c r="D30" s="91" t="str">
        <f t="shared" si="1"/>
        <v>Vlastiti prihodi</v>
      </c>
      <c r="E30" s="96">
        <v>3111</v>
      </c>
      <c r="F30" s="91" t="str">
        <f t="shared" si="2"/>
        <v>Plaće za redovan rad</v>
      </c>
      <c r="G30" s="129" t="s">
        <v>695</v>
      </c>
      <c r="H30" s="91" t="str">
        <f t="shared" si="3"/>
        <v>REDOVNA DJELATNOST JAVNIH INSTITUTA (IZ EVIDENCIJSKIH PRIHODA)</v>
      </c>
      <c r="I30" s="91" t="str">
        <f t="shared" si="4"/>
        <v>0150</v>
      </c>
      <c r="J30" s="128">
        <v>31860</v>
      </c>
      <c r="K30" s="128">
        <v>33180</v>
      </c>
      <c r="L30" s="128">
        <v>37160</v>
      </c>
      <c r="M30" s="95"/>
      <c r="O30" s="86" t="str">
        <f t="shared" si="5"/>
        <v>311</v>
      </c>
      <c r="P30" s="86" t="str">
        <f t="shared" si="6"/>
        <v>31</v>
      </c>
      <c r="Q30" s="86" t="str">
        <f t="shared" si="7"/>
        <v>31</v>
      </c>
      <c r="R30" s="86" t="str">
        <f t="shared" si="8"/>
        <v>15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08008</v>
      </c>
      <c r="B31" s="90" t="str">
        <f>IF(C31="","",VLOOKUP('OPĆI DIO'!$C$3,'OPĆI DIO'!$L$6:$U$138,9,FALSE))</f>
        <v>Javni instituti</v>
      </c>
      <c r="C31" s="96">
        <v>31</v>
      </c>
      <c r="D31" s="91" t="str">
        <f t="shared" si="1"/>
        <v>Vlastiti prihodi</v>
      </c>
      <c r="E31" s="96">
        <v>3121</v>
      </c>
      <c r="F31" s="91" t="str">
        <f t="shared" si="2"/>
        <v>Ostali rashodi za zaposlene</v>
      </c>
      <c r="G31" s="129" t="s">
        <v>695</v>
      </c>
      <c r="H31" s="91" t="str">
        <f t="shared" si="3"/>
        <v>REDOVNA DJELATNOST JAVNIH INSTITUTA (IZ EVIDENCIJSKIH PRIHODA)</v>
      </c>
      <c r="I31" s="91" t="str">
        <f t="shared" si="4"/>
        <v>0150</v>
      </c>
      <c r="J31" s="128">
        <v>9290</v>
      </c>
      <c r="K31" s="128">
        <v>7960</v>
      </c>
      <c r="L31" s="128">
        <v>10620</v>
      </c>
      <c r="M31" s="95"/>
      <c r="O31" s="86" t="str">
        <f t="shared" si="5"/>
        <v>312</v>
      </c>
      <c r="P31" s="86" t="str">
        <f t="shared" si="6"/>
        <v>31</v>
      </c>
      <c r="Q31" s="86" t="str">
        <f t="shared" si="7"/>
        <v>31</v>
      </c>
      <c r="R31" s="86" t="str">
        <f t="shared" si="8"/>
        <v>15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08008</v>
      </c>
      <c r="B32" s="90" t="str">
        <f>IF(C32="","",VLOOKUP('OPĆI DIO'!$C$3,'OPĆI DIO'!$L$6:$U$138,9,FALSE))</f>
        <v>Javni instituti</v>
      </c>
      <c r="C32" s="96">
        <v>31</v>
      </c>
      <c r="D32" s="91" t="str">
        <f t="shared" si="1"/>
        <v>Vlastiti prihodi</v>
      </c>
      <c r="E32" s="96">
        <v>3132</v>
      </c>
      <c r="F32" s="91" t="str">
        <f t="shared" si="2"/>
        <v>Doprinosi za obvezno zdravstveno osiguranje</v>
      </c>
      <c r="G32" s="129" t="s">
        <v>695</v>
      </c>
      <c r="H32" s="91" t="str">
        <f t="shared" si="3"/>
        <v>REDOVNA DJELATNOST JAVNIH INSTITUTA (IZ EVIDENCIJSKIH PRIHODA)</v>
      </c>
      <c r="I32" s="91" t="str">
        <f t="shared" si="4"/>
        <v>0150</v>
      </c>
      <c r="J32" s="128">
        <v>5257</v>
      </c>
      <c r="K32" s="128">
        <v>5475</v>
      </c>
      <c r="L32" s="128">
        <v>6131</v>
      </c>
      <c r="M32" s="95"/>
      <c r="O32" s="86" t="str">
        <f t="shared" si="5"/>
        <v>313</v>
      </c>
      <c r="P32" s="86" t="str">
        <f t="shared" si="6"/>
        <v>31</v>
      </c>
      <c r="Q32" s="86" t="str">
        <f t="shared" si="7"/>
        <v>31</v>
      </c>
      <c r="R32" s="86" t="str">
        <f t="shared" si="8"/>
        <v>15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08008</v>
      </c>
      <c r="B33" s="90" t="str">
        <f>IF(C33="","",VLOOKUP('OPĆI DIO'!$C$3,'OPĆI DIO'!$L$6:$U$138,9,FALSE))</f>
        <v>Javni instituti</v>
      </c>
      <c r="C33" s="96">
        <v>31</v>
      </c>
      <c r="D33" s="91" t="str">
        <f t="shared" si="1"/>
        <v>Vlastiti prihodi</v>
      </c>
      <c r="E33" s="96">
        <v>3211</v>
      </c>
      <c r="F33" s="91" t="str">
        <f t="shared" si="2"/>
        <v>Službena putovanja</v>
      </c>
      <c r="G33" s="129" t="s">
        <v>695</v>
      </c>
      <c r="H33" s="91" t="str">
        <f t="shared" si="3"/>
        <v>REDOVNA DJELATNOST JAVNIH INSTITUTA (IZ EVIDENCIJSKIH PRIHODA)</v>
      </c>
      <c r="I33" s="91" t="str">
        <f t="shared" si="4"/>
        <v>0150</v>
      </c>
      <c r="J33" s="128">
        <v>0</v>
      </c>
      <c r="K33" s="128">
        <v>0</v>
      </c>
      <c r="L33" s="128">
        <v>12500</v>
      </c>
      <c r="M33" s="95"/>
      <c r="O33" s="86" t="str">
        <f t="shared" si="5"/>
        <v>321</v>
      </c>
      <c r="P33" s="86" t="str">
        <f t="shared" si="6"/>
        <v>32</v>
      </c>
      <c r="Q33" s="86" t="str">
        <f t="shared" si="7"/>
        <v>31</v>
      </c>
      <c r="R33" s="86" t="str">
        <f t="shared" si="8"/>
        <v>15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08008</v>
      </c>
      <c r="B34" s="90" t="str">
        <f>IF(C34="","",VLOOKUP('OPĆI DIO'!$C$3,'OPĆI DIO'!$L$6:$U$138,9,FALSE))</f>
        <v>Javni instituti</v>
      </c>
      <c r="C34" s="96">
        <v>31</v>
      </c>
      <c r="D34" s="91" t="str">
        <f t="shared" si="1"/>
        <v>Vlastiti prihodi</v>
      </c>
      <c r="E34" s="96">
        <v>3212</v>
      </c>
      <c r="F34" s="91" t="str">
        <f t="shared" si="2"/>
        <v>Naknade za prijevoz, za rad na terenu i odvojeni život</v>
      </c>
      <c r="G34" s="129" t="s">
        <v>695</v>
      </c>
      <c r="H34" s="91" t="str">
        <f t="shared" si="3"/>
        <v>REDOVNA DJELATNOST JAVNIH INSTITUTA (IZ EVIDENCIJSKIH PRIHODA)</v>
      </c>
      <c r="I34" s="91" t="str">
        <f t="shared" si="4"/>
        <v>0150</v>
      </c>
      <c r="J34" s="128">
        <v>1060</v>
      </c>
      <c r="K34" s="128">
        <v>1100</v>
      </c>
      <c r="L34" s="128">
        <v>1200</v>
      </c>
      <c r="M34" s="95"/>
      <c r="O34" s="86" t="str">
        <f t="shared" si="5"/>
        <v>321</v>
      </c>
      <c r="P34" s="86" t="str">
        <f t="shared" si="6"/>
        <v>32</v>
      </c>
      <c r="Q34" s="86" t="str">
        <f t="shared" si="7"/>
        <v>31</v>
      </c>
      <c r="R34" s="86" t="str">
        <f t="shared" si="8"/>
        <v>15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08008</v>
      </c>
      <c r="B35" s="90" t="str">
        <f>IF(C35="","",VLOOKUP('OPĆI DIO'!$C$3,'OPĆI DIO'!$L$6:$U$138,9,FALSE))</f>
        <v>Javni instituti</v>
      </c>
      <c r="C35" s="96">
        <v>31</v>
      </c>
      <c r="D35" s="91" t="str">
        <f t="shared" si="1"/>
        <v>Vlastiti prihodi</v>
      </c>
      <c r="E35" s="96">
        <v>3213</v>
      </c>
      <c r="F35" s="91" t="str">
        <f t="shared" si="2"/>
        <v>Stručno usavršavanje zaposlenika</v>
      </c>
      <c r="G35" s="129" t="s">
        <v>695</v>
      </c>
      <c r="H35" s="91" t="str">
        <f t="shared" si="3"/>
        <v>REDOVNA DJELATNOST JAVNIH INSTITUTA (IZ EVIDENCIJSKIH PRIHODA)</v>
      </c>
      <c r="I35" s="91" t="str">
        <f t="shared" si="4"/>
        <v>0150</v>
      </c>
      <c r="J35" s="128">
        <v>1990</v>
      </c>
      <c r="K35" s="128">
        <v>2000</v>
      </c>
      <c r="L35" s="128">
        <v>2500</v>
      </c>
      <c r="M35" s="95"/>
      <c r="O35" s="86" t="str">
        <f t="shared" si="5"/>
        <v>321</v>
      </c>
      <c r="P35" s="86" t="str">
        <f t="shared" si="6"/>
        <v>32</v>
      </c>
      <c r="Q35" s="86" t="str">
        <f t="shared" si="7"/>
        <v>31</v>
      </c>
      <c r="R35" s="86" t="str">
        <f t="shared" si="8"/>
        <v>15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08008</v>
      </c>
      <c r="B36" s="90" t="str">
        <f>IF(C36="","",VLOOKUP('OPĆI DIO'!$C$3,'OPĆI DIO'!$L$6:$U$138,9,FALSE))</f>
        <v>Javni instituti</v>
      </c>
      <c r="C36" s="96">
        <v>31</v>
      </c>
      <c r="D36" s="91" t="str">
        <f t="shared" si="1"/>
        <v>Vlastiti prihodi</v>
      </c>
      <c r="E36" s="96">
        <v>3214</v>
      </c>
      <c r="F36" s="91" t="str">
        <f t="shared" si="2"/>
        <v>Ostale naknade troškova zaposlenima</v>
      </c>
      <c r="G36" s="129" t="s">
        <v>695</v>
      </c>
      <c r="H36" s="91" t="str">
        <f t="shared" si="3"/>
        <v>REDOVNA DJELATNOST JAVNIH INSTITUTA (IZ EVIDENCIJSKIH PRIHODA)</v>
      </c>
      <c r="I36" s="91" t="str">
        <f t="shared" si="4"/>
        <v>0150</v>
      </c>
      <c r="J36" s="128">
        <v>5400</v>
      </c>
      <c r="K36" s="128">
        <v>5500</v>
      </c>
      <c r="L36" s="128">
        <v>5500</v>
      </c>
      <c r="M36" s="95"/>
      <c r="O36" s="86" t="str">
        <f t="shared" si="5"/>
        <v>321</v>
      </c>
      <c r="P36" s="86" t="str">
        <f t="shared" si="6"/>
        <v>32</v>
      </c>
      <c r="Q36" s="86" t="str">
        <f t="shared" si="7"/>
        <v>31</v>
      </c>
      <c r="R36" s="86" t="str">
        <f t="shared" si="8"/>
        <v>15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08008</v>
      </c>
      <c r="B37" s="90" t="str">
        <f>IF(C37="","",VLOOKUP('OPĆI DIO'!$C$3,'OPĆI DIO'!$L$6:$U$138,9,FALSE))</f>
        <v>Javni instituti</v>
      </c>
      <c r="C37" s="96">
        <v>31</v>
      </c>
      <c r="D37" s="91" t="str">
        <f t="shared" si="1"/>
        <v>Vlastiti prihodi</v>
      </c>
      <c r="E37" s="96">
        <v>3221</v>
      </c>
      <c r="F37" s="91" t="str">
        <f t="shared" si="2"/>
        <v>Uredski materijal i ostali materijalni rashodi</v>
      </c>
      <c r="G37" s="129" t="s">
        <v>695</v>
      </c>
      <c r="H37" s="91" t="str">
        <f t="shared" si="3"/>
        <v>REDOVNA DJELATNOST JAVNIH INSTITUTA (IZ EVIDENCIJSKIH PRIHODA)</v>
      </c>
      <c r="I37" s="91" t="str">
        <f t="shared" si="4"/>
        <v>0150</v>
      </c>
      <c r="J37" s="128">
        <v>0</v>
      </c>
      <c r="K37" s="128">
        <v>0</v>
      </c>
      <c r="L37" s="128">
        <v>15000</v>
      </c>
      <c r="M37" s="95"/>
      <c r="O37" s="86" t="str">
        <f t="shared" si="5"/>
        <v>322</v>
      </c>
      <c r="P37" s="86" t="str">
        <f t="shared" si="6"/>
        <v>32</v>
      </c>
      <c r="Q37" s="86" t="str">
        <f t="shared" si="7"/>
        <v>31</v>
      </c>
      <c r="R37" s="86" t="str">
        <f t="shared" si="8"/>
        <v>15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>08008</v>
      </c>
      <c r="B38" s="90" t="str">
        <f>IF(C38="","",VLOOKUP('OPĆI DIO'!$C$3,'OPĆI DIO'!$L$6:$U$138,9,FALSE))</f>
        <v>Javni instituti</v>
      </c>
      <c r="C38" s="96">
        <v>31</v>
      </c>
      <c r="D38" s="91" t="str">
        <f t="shared" si="1"/>
        <v>Vlastiti prihodi</v>
      </c>
      <c r="E38" s="96">
        <v>3223</v>
      </c>
      <c r="F38" s="91" t="str">
        <f t="shared" si="2"/>
        <v>Energija</v>
      </c>
      <c r="G38" s="129" t="s">
        <v>695</v>
      </c>
      <c r="H38" s="91" t="str">
        <f t="shared" si="3"/>
        <v>REDOVNA DJELATNOST JAVNIH INSTITUTA (IZ EVIDENCIJSKIH PRIHODA)</v>
      </c>
      <c r="I38" s="91" t="str">
        <f t="shared" si="4"/>
        <v>0150</v>
      </c>
      <c r="J38" s="128">
        <v>0</v>
      </c>
      <c r="K38" s="128">
        <v>0</v>
      </c>
      <c r="L38" s="128">
        <v>3500</v>
      </c>
      <c r="M38" s="95"/>
      <c r="O38" s="86" t="str">
        <f t="shared" si="5"/>
        <v>322</v>
      </c>
      <c r="P38" s="86" t="str">
        <f t="shared" si="6"/>
        <v>32</v>
      </c>
      <c r="Q38" s="86" t="str">
        <f t="shared" si="7"/>
        <v>31</v>
      </c>
      <c r="R38" s="86" t="str">
        <f t="shared" si="8"/>
        <v>15</v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08008</v>
      </c>
      <c r="B39" s="90" t="str">
        <f>IF(C39="","",VLOOKUP('OPĆI DIO'!$C$3,'OPĆI DIO'!$L$6:$U$138,9,FALSE))</f>
        <v>Javni instituti</v>
      </c>
      <c r="C39" s="96">
        <v>31</v>
      </c>
      <c r="D39" s="91" t="str">
        <f t="shared" si="1"/>
        <v>Vlastiti prihodi</v>
      </c>
      <c r="E39" s="96">
        <v>3224</v>
      </c>
      <c r="F39" s="91" t="str">
        <f t="shared" si="2"/>
        <v>Materijal i dijelovi za tekuće i investicijsko održavanje</v>
      </c>
      <c r="G39" s="129" t="s">
        <v>695</v>
      </c>
      <c r="H39" s="91" t="str">
        <f t="shared" si="3"/>
        <v>REDOVNA DJELATNOST JAVNIH INSTITUTA (IZ EVIDENCIJSKIH PRIHODA)</v>
      </c>
      <c r="I39" s="91" t="str">
        <f t="shared" si="4"/>
        <v>0150</v>
      </c>
      <c r="J39" s="128">
        <v>1990</v>
      </c>
      <c r="K39" s="128">
        <v>3000</v>
      </c>
      <c r="L39" s="128">
        <v>3000</v>
      </c>
      <c r="M39" s="95"/>
      <c r="O39" s="86" t="str">
        <f t="shared" si="5"/>
        <v>322</v>
      </c>
      <c r="P39" s="86" t="str">
        <f t="shared" si="6"/>
        <v>32</v>
      </c>
      <c r="Q39" s="86" t="str">
        <f t="shared" si="7"/>
        <v>31</v>
      </c>
      <c r="R39" s="86" t="str">
        <f t="shared" si="8"/>
        <v>15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08008</v>
      </c>
      <c r="B40" s="90" t="str">
        <f>IF(C40="","",VLOOKUP('OPĆI DIO'!$C$3,'OPĆI DIO'!$L$6:$U$138,9,FALSE))</f>
        <v>Javni instituti</v>
      </c>
      <c r="C40" s="96">
        <v>31</v>
      </c>
      <c r="D40" s="91" t="str">
        <f t="shared" si="1"/>
        <v>Vlastiti prihodi</v>
      </c>
      <c r="E40" s="96">
        <v>3225</v>
      </c>
      <c r="F40" s="91" t="str">
        <f t="shared" si="2"/>
        <v>Sitni inventar i auto gume</v>
      </c>
      <c r="G40" s="129" t="s">
        <v>695</v>
      </c>
      <c r="H40" s="91" t="str">
        <f t="shared" si="3"/>
        <v>REDOVNA DJELATNOST JAVNIH INSTITUTA (IZ EVIDENCIJSKIH PRIHODA)</v>
      </c>
      <c r="I40" s="91" t="str">
        <f t="shared" si="4"/>
        <v>0150</v>
      </c>
      <c r="J40" s="128">
        <v>700</v>
      </c>
      <c r="K40" s="128">
        <v>800</v>
      </c>
      <c r="L40" s="128">
        <v>800</v>
      </c>
      <c r="M40" s="95"/>
      <c r="O40" s="86" t="str">
        <f t="shared" si="5"/>
        <v>322</v>
      </c>
      <c r="P40" s="86" t="str">
        <f t="shared" si="6"/>
        <v>32</v>
      </c>
      <c r="Q40" s="86" t="str">
        <f t="shared" si="7"/>
        <v>31</v>
      </c>
      <c r="R40" s="86" t="str">
        <f t="shared" si="8"/>
        <v>15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08008</v>
      </c>
      <c r="B41" s="90" t="str">
        <f>IF(C41="","",VLOOKUP('OPĆI DIO'!$C$3,'OPĆI DIO'!$L$6:$U$138,9,FALSE))</f>
        <v>Javni instituti</v>
      </c>
      <c r="C41" s="96">
        <v>31</v>
      </c>
      <c r="D41" s="91" t="str">
        <f t="shared" si="1"/>
        <v>Vlastiti prihodi</v>
      </c>
      <c r="E41" s="96">
        <v>3227</v>
      </c>
      <c r="F41" s="91" t="str">
        <f t="shared" si="2"/>
        <v>Službena, radna i zaštitna odjeća i obuća</v>
      </c>
      <c r="G41" s="129" t="s">
        <v>695</v>
      </c>
      <c r="H41" s="91" t="str">
        <f t="shared" si="3"/>
        <v>REDOVNA DJELATNOST JAVNIH INSTITUTA (IZ EVIDENCIJSKIH PRIHODA)</v>
      </c>
      <c r="I41" s="91" t="str">
        <f t="shared" si="4"/>
        <v>0150</v>
      </c>
      <c r="J41" s="128">
        <v>700</v>
      </c>
      <c r="K41" s="128">
        <v>1000</v>
      </c>
      <c r="L41" s="128">
        <v>700</v>
      </c>
      <c r="M41" s="95"/>
      <c r="O41" s="86" t="str">
        <f t="shared" si="5"/>
        <v>322</v>
      </c>
      <c r="P41" s="86" t="str">
        <f t="shared" si="6"/>
        <v>32</v>
      </c>
      <c r="Q41" s="86" t="str">
        <f t="shared" si="7"/>
        <v>31</v>
      </c>
      <c r="R41" s="86" t="str">
        <f t="shared" si="8"/>
        <v>15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08008</v>
      </c>
      <c r="B42" s="90" t="str">
        <f>IF(C42="","",VLOOKUP('OPĆI DIO'!$C$3,'OPĆI DIO'!$L$6:$U$138,9,FALSE))</f>
        <v>Javni instituti</v>
      </c>
      <c r="C42" s="96">
        <v>31</v>
      </c>
      <c r="D42" s="91" t="str">
        <f t="shared" si="1"/>
        <v>Vlastiti prihodi</v>
      </c>
      <c r="E42" s="96">
        <v>3231</v>
      </c>
      <c r="F42" s="91" t="str">
        <f t="shared" si="2"/>
        <v>Usluge telefona, pošte i prijevoza</v>
      </c>
      <c r="G42" s="129" t="s">
        <v>695</v>
      </c>
      <c r="H42" s="91" t="str">
        <f t="shared" si="3"/>
        <v>REDOVNA DJELATNOST JAVNIH INSTITUTA (IZ EVIDENCIJSKIH PRIHODA)</v>
      </c>
      <c r="I42" s="91" t="str">
        <f t="shared" si="4"/>
        <v>0150</v>
      </c>
      <c r="J42" s="128">
        <v>2000</v>
      </c>
      <c r="K42" s="128">
        <v>2000</v>
      </c>
      <c r="L42" s="128">
        <v>3000</v>
      </c>
      <c r="M42" s="95"/>
      <c r="O42" s="86" t="str">
        <f t="shared" si="5"/>
        <v>323</v>
      </c>
      <c r="P42" s="86" t="str">
        <f t="shared" si="6"/>
        <v>32</v>
      </c>
      <c r="Q42" s="86" t="str">
        <f t="shared" si="7"/>
        <v>31</v>
      </c>
      <c r="R42" s="86" t="str">
        <f t="shared" si="8"/>
        <v>15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08008</v>
      </c>
      <c r="B43" s="90" t="str">
        <f>IF(C43="","",VLOOKUP('OPĆI DIO'!$C$3,'OPĆI DIO'!$L$6:$U$138,9,FALSE))</f>
        <v>Javni instituti</v>
      </c>
      <c r="C43" s="96">
        <v>31</v>
      </c>
      <c r="D43" s="91" t="str">
        <f t="shared" si="1"/>
        <v>Vlastiti prihodi</v>
      </c>
      <c r="E43" s="96">
        <v>3232</v>
      </c>
      <c r="F43" s="91" t="str">
        <f t="shared" si="2"/>
        <v>Usluge tekućeg i investicijskog održavanja</v>
      </c>
      <c r="G43" s="129" t="s">
        <v>695</v>
      </c>
      <c r="H43" s="91" t="str">
        <f t="shared" si="3"/>
        <v>REDOVNA DJELATNOST JAVNIH INSTITUTA (IZ EVIDENCIJSKIH PRIHODA)</v>
      </c>
      <c r="I43" s="91" t="str">
        <f t="shared" si="4"/>
        <v>0150</v>
      </c>
      <c r="J43" s="128">
        <v>0</v>
      </c>
      <c r="K43" s="128">
        <v>0</v>
      </c>
      <c r="L43" s="128">
        <v>10000</v>
      </c>
      <c r="M43" s="95"/>
      <c r="O43" s="86" t="str">
        <f t="shared" si="5"/>
        <v>323</v>
      </c>
      <c r="P43" s="86" t="str">
        <f t="shared" si="6"/>
        <v>32</v>
      </c>
      <c r="Q43" s="86" t="str">
        <f t="shared" si="7"/>
        <v>31</v>
      </c>
      <c r="R43" s="86" t="str">
        <f t="shared" si="8"/>
        <v>15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08008</v>
      </c>
      <c r="B44" s="90" t="str">
        <f>IF(C44="","",VLOOKUP('OPĆI DIO'!$C$3,'OPĆI DIO'!$L$6:$U$138,9,FALSE))</f>
        <v>Javni instituti</v>
      </c>
      <c r="C44" s="96">
        <v>31</v>
      </c>
      <c r="D44" s="91" t="str">
        <f t="shared" si="1"/>
        <v>Vlastiti prihodi</v>
      </c>
      <c r="E44" s="96">
        <v>3234</v>
      </c>
      <c r="F44" s="91" t="str">
        <f t="shared" si="2"/>
        <v>Komunalne usluge</v>
      </c>
      <c r="G44" s="129" t="s">
        <v>695</v>
      </c>
      <c r="H44" s="91" t="str">
        <f t="shared" si="3"/>
        <v>REDOVNA DJELATNOST JAVNIH INSTITUTA (IZ EVIDENCIJSKIH PRIHODA)</v>
      </c>
      <c r="I44" s="91" t="str">
        <f t="shared" si="4"/>
        <v>0150</v>
      </c>
      <c r="J44" s="128">
        <v>2650</v>
      </c>
      <c r="K44" s="128">
        <v>2700</v>
      </c>
      <c r="L44" s="128">
        <v>3000</v>
      </c>
      <c r="M44" s="95"/>
      <c r="O44" s="86" t="str">
        <f t="shared" si="5"/>
        <v>323</v>
      </c>
      <c r="P44" s="86" t="str">
        <f t="shared" si="6"/>
        <v>32</v>
      </c>
      <c r="Q44" s="86" t="str">
        <f t="shared" si="7"/>
        <v>31</v>
      </c>
      <c r="R44" s="86" t="str">
        <f t="shared" si="8"/>
        <v>15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08008</v>
      </c>
      <c r="B45" s="90" t="str">
        <f>IF(C45="","",VLOOKUP('OPĆI DIO'!$C$3,'OPĆI DIO'!$L$6:$U$138,9,FALSE))</f>
        <v>Javni instituti</v>
      </c>
      <c r="C45" s="96">
        <v>31</v>
      </c>
      <c r="D45" s="91" t="str">
        <f t="shared" si="1"/>
        <v>Vlastiti prihodi</v>
      </c>
      <c r="E45" s="96">
        <v>3236</v>
      </c>
      <c r="F45" s="91" t="str">
        <f t="shared" si="2"/>
        <v>Zdravstvene i veterinarske usluge</v>
      </c>
      <c r="G45" s="129" t="s">
        <v>695</v>
      </c>
      <c r="H45" s="91" t="str">
        <f t="shared" si="3"/>
        <v>REDOVNA DJELATNOST JAVNIH INSTITUTA (IZ EVIDENCIJSKIH PRIHODA)</v>
      </c>
      <c r="I45" s="91" t="str">
        <f t="shared" si="4"/>
        <v>0150</v>
      </c>
      <c r="J45" s="128">
        <v>4700</v>
      </c>
      <c r="K45" s="128">
        <v>4800</v>
      </c>
      <c r="L45" s="128">
        <v>5000</v>
      </c>
      <c r="M45" s="95"/>
      <c r="O45" s="86" t="str">
        <f t="shared" si="5"/>
        <v>323</v>
      </c>
      <c r="P45" s="86" t="str">
        <f t="shared" si="6"/>
        <v>32</v>
      </c>
      <c r="Q45" s="86" t="str">
        <f t="shared" si="7"/>
        <v>31</v>
      </c>
      <c r="R45" s="86" t="str">
        <f t="shared" si="8"/>
        <v>15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08008</v>
      </c>
      <c r="B46" s="90" t="str">
        <f>IF(C46="","",VLOOKUP('OPĆI DIO'!$C$3,'OPĆI DIO'!$L$6:$U$138,9,FALSE))</f>
        <v>Javni instituti</v>
      </c>
      <c r="C46" s="96">
        <v>31</v>
      </c>
      <c r="D46" s="91" t="str">
        <f t="shared" si="1"/>
        <v>Vlastiti prihodi</v>
      </c>
      <c r="E46" s="96">
        <v>3237</v>
      </c>
      <c r="F46" s="91" t="str">
        <f t="shared" si="2"/>
        <v>Intelektualne i osobne usluge</v>
      </c>
      <c r="G46" s="129" t="s">
        <v>695</v>
      </c>
      <c r="H46" s="91" t="str">
        <f t="shared" si="3"/>
        <v>REDOVNA DJELATNOST JAVNIH INSTITUTA (IZ EVIDENCIJSKIH PRIHODA)</v>
      </c>
      <c r="I46" s="91" t="str">
        <f t="shared" si="4"/>
        <v>0150</v>
      </c>
      <c r="J46" s="128">
        <v>0</v>
      </c>
      <c r="K46" s="128">
        <v>1430</v>
      </c>
      <c r="L46" s="128">
        <v>7000</v>
      </c>
      <c r="M46" s="95"/>
      <c r="O46" s="86" t="str">
        <f t="shared" si="5"/>
        <v>323</v>
      </c>
      <c r="P46" s="86" t="str">
        <f t="shared" si="6"/>
        <v>32</v>
      </c>
      <c r="Q46" s="86" t="str">
        <f t="shared" si="7"/>
        <v>31</v>
      </c>
      <c r="R46" s="86" t="str">
        <f t="shared" si="8"/>
        <v>15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08008</v>
      </c>
      <c r="B47" s="90" t="str">
        <f>IF(C47="","",VLOOKUP('OPĆI DIO'!$C$3,'OPĆI DIO'!$L$6:$U$138,9,FALSE))</f>
        <v>Javni instituti</v>
      </c>
      <c r="C47" s="96">
        <v>31</v>
      </c>
      <c r="D47" s="91" t="str">
        <f t="shared" si="1"/>
        <v>Vlastiti prihodi</v>
      </c>
      <c r="E47" s="96">
        <v>3238</v>
      </c>
      <c r="F47" s="91" t="str">
        <f t="shared" si="2"/>
        <v>Računalne usluge</v>
      </c>
      <c r="G47" s="129" t="s">
        <v>695</v>
      </c>
      <c r="H47" s="91" t="str">
        <f t="shared" si="3"/>
        <v>REDOVNA DJELATNOST JAVNIH INSTITUTA (IZ EVIDENCIJSKIH PRIHODA)</v>
      </c>
      <c r="I47" s="91" t="str">
        <f t="shared" si="4"/>
        <v>0150</v>
      </c>
      <c r="J47" s="128">
        <v>1300</v>
      </c>
      <c r="K47" s="128">
        <v>500</v>
      </c>
      <c r="L47" s="128">
        <v>500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15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08008</v>
      </c>
      <c r="B48" s="90" t="str">
        <f>IF(C48="","",VLOOKUP('OPĆI DIO'!$C$3,'OPĆI DIO'!$L$6:$U$138,9,FALSE))</f>
        <v>Javni instituti</v>
      </c>
      <c r="C48" s="96">
        <v>31</v>
      </c>
      <c r="D48" s="91" t="str">
        <f t="shared" si="1"/>
        <v>Vlastiti prihodi</v>
      </c>
      <c r="E48" s="96">
        <v>3239</v>
      </c>
      <c r="F48" s="91" t="str">
        <f t="shared" si="2"/>
        <v>Ostale usluge</v>
      </c>
      <c r="G48" s="129" t="s">
        <v>695</v>
      </c>
      <c r="H48" s="91" t="str">
        <f t="shared" si="3"/>
        <v>REDOVNA DJELATNOST JAVNIH INSTITUTA (IZ EVIDENCIJSKIH PRIHODA)</v>
      </c>
      <c r="I48" s="91" t="str">
        <f t="shared" si="4"/>
        <v>0150</v>
      </c>
      <c r="J48" s="128">
        <v>1330</v>
      </c>
      <c r="K48" s="128">
        <v>1400</v>
      </c>
      <c r="L48" s="128">
        <v>1400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15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08008</v>
      </c>
      <c r="B49" s="90" t="str">
        <f>IF(C49="","",VLOOKUP('OPĆI DIO'!$C$3,'OPĆI DIO'!$L$6:$U$138,9,FALSE))</f>
        <v>Javni instituti</v>
      </c>
      <c r="C49" s="96">
        <v>31</v>
      </c>
      <c r="D49" s="91" t="str">
        <f t="shared" si="1"/>
        <v>Vlastiti prihodi</v>
      </c>
      <c r="E49" s="96">
        <v>3241</v>
      </c>
      <c r="F49" s="91" t="str">
        <f t="shared" si="2"/>
        <v>Naknade troškova osobama izvan radnog odnosa</v>
      </c>
      <c r="G49" s="129" t="s">
        <v>695</v>
      </c>
      <c r="H49" s="91" t="str">
        <f t="shared" si="3"/>
        <v>REDOVNA DJELATNOST JAVNIH INSTITUTA (IZ EVIDENCIJSKIH PRIHODA)</v>
      </c>
      <c r="I49" s="91" t="str">
        <f t="shared" si="4"/>
        <v>0150</v>
      </c>
      <c r="J49" s="128">
        <v>1300</v>
      </c>
      <c r="K49" s="128">
        <v>1400</v>
      </c>
      <c r="L49" s="128">
        <v>1500</v>
      </c>
      <c r="M49" s="95"/>
      <c r="O49" s="86" t="str">
        <f t="shared" si="5"/>
        <v>324</v>
      </c>
      <c r="P49" s="86" t="str">
        <f t="shared" si="6"/>
        <v>32</v>
      </c>
      <c r="Q49" s="86" t="str">
        <f t="shared" si="7"/>
        <v>31</v>
      </c>
      <c r="R49" s="86" t="str">
        <f t="shared" si="8"/>
        <v>15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08008</v>
      </c>
      <c r="B50" s="90" t="str">
        <f>IF(C50="","",VLOOKUP('OPĆI DIO'!$C$3,'OPĆI DIO'!$L$6:$U$138,9,FALSE))</f>
        <v>Javni instituti</v>
      </c>
      <c r="C50" s="96">
        <v>31</v>
      </c>
      <c r="D50" s="91" t="str">
        <f t="shared" si="1"/>
        <v>Vlastiti prihodi</v>
      </c>
      <c r="E50" s="96">
        <v>3293</v>
      </c>
      <c r="F50" s="91" t="str">
        <f t="shared" si="2"/>
        <v>Reprezentacija</v>
      </c>
      <c r="G50" s="129" t="s">
        <v>695</v>
      </c>
      <c r="H50" s="91" t="str">
        <f t="shared" si="3"/>
        <v>REDOVNA DJELATNOST JAVNIH INSTITUTA (IZ EVIDENCIJSKIH PRIHODA)</v>
      </c>
      <c r="I50" s="91" t="str">
        <f t="shared" si="4"/>
        <v>0150</v>
      </c>
      <c r="J50" s="128">
        <v>0</v>
      </c>
      <c r="K50" s="128">
        <v>3200</v>
      </c>
      <c r="L50" s="128">
        <v>3500</v>
      </c>
      <c r="M50" s="95"/>
      <c r="O50" s="86" t="str">
        <f t="shared" si="5"/>
        <v>329</v>
      </c>
      <c r="P50" s="86" t="str">
        <f t="shared" si="6"/>
        <v>32</v>
      </c>
      <c r="Q50" s="86" t="str">
        <f t="shared" si="7"/>
        <v>31</v>
      </c>
      <c r="R50" s="86" t="str">
        <f t="shared" si="8"/>
        <v>15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08008</v>
      </c>
      <c r="B51" s="90" t="str">
        <f>IF(C51="","",VLOOKUP('OPĆI DIO'!$C$3,'OPĆI DIO'!$L$6:$U$138,9,FALSE))</f>
        <v>Javni instituti</v>
      </c>
      <c r="C51" s="96">
        <v>31</v>
      </c>
      <c r="D51" s="91" t="str">
        <f t="shared" si="1"/>
        <v>Vlastiti prihodi</v>
      </c>
      <c r="E51" s="96">
        <v>3294</v>
      </c>
      <c r="F51" s="91" t="str">
        <f t="shared" si="2"/>
        <v>Članarine i norme</v>
      </c>
      <c r="G51" s="129" t="s">
        <v>695</v>
      </c>
      <c r="H51" s="91" t="str">
        <f t="shared" si="3"/>
        <v>REDOVNA DJELATNOST JAVNIH INSTITUTA (IZ EVIDENCIJSKIH PRIHODA)</v>
      </c>
      <c r="I51" s="91" t="str">
        <f t="shared" si="4"/>
        <v>0150</v>
      </c>
      <c r="J51" s="128">
        <v>1300</v>
      </c>
      <c r="K51" s="128">
        <v>1500</v>
      </c>
      <c r="L51" s="128">
        <v>1500</v>
      </c>
      <c r="M51" s="95"/>
      <c r="O51" s="86" t="str">
        <f t="shared" si="5"/>
        <v>329</v>
      </c>
      <c r="P51" s="86" t="str">
        <f t="shared" si="6"/>
        <v>32</v>
      </c>
      <c r="Q51" s="86" t="str">
        <f t="shared" si="7"/>
        <v>31</v>
      </c>
      <c r="R51" s="86" t="str">
        <f t="shared" si="8"/>
        <v>15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08008</v>
      </c>
      <c r="B52" s="90" t="str">
        <f>IF(C52="","",VLOOKUP('OPĆI DIO'!$C$3,'OPĆI DIO'!$L$6:$U$138,9,FALSE))</f>
        <v>Javni instituti</v>
      </c>
      <c r="C52" s="96">
        <v>31</v>
      </c>
      <c r="D52" s="91" t="str">
        <f t="shared" si="1"/>
        <v>Vlastiti prihodi</v>
      </c>
      <c r="E52" s="96">
        <v>3295</v>
      </c>
      <c r="F52" s="91" t="str">
        <f t="shared" si="2"/>
        <v>Pristojbe i naknade</v>
      </c>
      <c r="G52" s="129" t="s">
        <v>695</v>
      </c>
      <c r="H52" s="91" t="str">
        <f t="shared" si="3"/>
        <v>REDOVNA DJELATNOST JAVNIH INSTITUTA (IZ EVIDENCIJSKIH PRIHODA)</v>
      </c>
      <c r="I52" s="91" t="str">
        <f t="shared" si="4"/>
        <v>0150</v>
      </c>
      <c r="J52" s="128">
        <v>2000</v>
      </c>
      <c r="K52" s="128">
        <v>2000</v>
      </c>
      <c r="L52" s="128">
        <v>2100</v>
      </c>
      <c r="M52" s="95"/>
      <c r="O52" s="86" t="str">
        <f t="shared" si="5"/>
        <v>329</v>
      </c>
      <c r="P52" s="86" t="str">
        <f t="shared" si="6"/>
        <v>32</v>
      </c>
      <c r="Q52" s="86" t="str">
        <f t="shared" si="7"/>
        <v>31</v>
      </c>
      <c r="R52" s="86" t="str">
        <f t="shared" si="8"/>
        <v>15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08008</v>
      </c>
      <c r="B53" s="90" t="str">
        <f>IF(C53="","",VLOOKUP('OPĆI DIO'!$C$3,'OPĆI DIO'!$L$6:$U$138,9,FALSE))</f>
        <v>Javni instituti</v>
      </c>
      <c r="C53" s="96">
        <v>31</v>
      </c>
      <c r="D53" s="91" t="str">
        <f t="shared" si="1"/>
        <v>Vlastiti prihodi</v>
      </c>
      <c r="E53" s="96">
        <v>3296</v>
      </c>
      <c r="F53" s="91" t="str">
        <f t="shared" si="2"/>
        <v>Troškovi sudskih postupaka</v>
      </c>
      <c r="G53" s="129" t="s">
        <v>695</v>
      </c>
      <c r="H53" s="91" t="str">
        <f t="shared" si="3"/>
        <v>REDOVNA DJELATNOST JAVNIH INSTITUTA (IZ EVIDENCIJSKIH PRIHODA)</v>
      </c>
      <c r="I53" s="91" t="str">
        <f t="shared" si="4"/>
        <v>0150</v>
      </c>
      <c r="J53" s="128">
        <v>2000</v>
      </c>
      <c r="K53" s="128">
        <v>2000</v>
      </c>
      <c r="L53" s="128">
        <v>2500</v>
      </c>
      <c r="M53" s="95"/>
      <c r="O53" s="86" t="str">
        <f t="shared" si="5"/>
        <v>329</v>
      </c>
      <c r="P53" s="86" t="str">
        <f t="shared" si="6"/>
        <v>32</v>
      </c>
      <c r="Q53" s="86" t="str">
        <f t="shared" si="7"/>
        <v>31</v>
      </c>
      <c r="R53" s="86" t="str">
        <f t="shared" si="8"/>
        <v>15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08008</v>
      </c>
      <c r="B54" s="90" t="str">
        <f>IF(C54="","",VLOOKUP('OPĆI DIO'!$C$3,'OPĆI DIO'!$L$6:$U$138,9,FALSE))</f>
        <v>Javni instituti</v>
      </c>
      <c r="C54" s="96">
        <v>31</v>
      </c>
      <c r="D54" s="91" t="str">
        <f t="shared" si="1"/>
        <v>Vlastiti prihodi</v>
      </c>
      <c r="E54" s="96">
        <v>3431</v>
      </c>
      <c r="F54" s="91" t="str">
        <f t="shared" si="2"/>
        <v>Bankarske usluge i usluge platnog prometa</v>
      </c>
      <c r="G54" s="129" t="s">
        <v>695</v>
      </c>
      <c r="H54" s="91" t="str">
        <f t="shared" si="3"/>
        <v>REDOVNA DJELATNOST JAVNIH INSTITUTA (IZ EVIDENCIJSKIH PRIHODA)</v>
      </c>
      <c r="I54" s="91" t="str">
        <f t="shared" si="4"/>
        <v>0150</v>
      </c>
      <c r="J54" s="128">
        <v>2000</v>
      </c>
      <c r="K54" s="128">
        <v>2000</v>
      </c>
      <c r="L54" s="128">
        <v>2000</v>
      </c>
      <c r="M54" s="95"/>
      <c r="O54" s="86" t="str">
        <f t="shared" si="5"/>
        <v>343</v>
      </c>
      <c r="P54" s="86" t="str">
        <f t="shared" si="6"/>
        <v>34</v>
      </c>
      <c r="Q54" s="86" t="str">
        <f t="shared" si="7"/>
        <v>31</v>
      </c>
      <c r="R54" s="86" t="str">
        <f t="shared" si="8"/>
        <v>15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08008</v>
      </c>
      <c r="B55" s="90" t="str">
        <f>IF(C55="","",VLOOKUP('OPĆI DIO'!$C$3,'OPĆI DIO'!$L$6:$U$138,9,FALSE))</f>
        <v>Javni instituti</v>
      </c>
      <c r="C55" s="96">
        <v>31</v>
      </c>
      <c r="D55" s="91" t="str">
        <f t="shared" si="1"/>
        <v>Vlastiti prihodi</v>
      </c>
      <c r="E55" s="96">
        <v>3811</v>
      </c>
      <c r="F55" s="91" t="str">
        <f t="shared" si="2"/>
        <v>Tekuće donacije u novcu</v>
      </c>
      <c r="G55" s="129" t="s">
        <v>695</v>
      </c>
      <c r="H55" s="91" t="str">
        <f t="shared" si="3"/>
        <v>REDOVNA DJELATNOST JAVNIH INSTITUTA (IZ EVIDENCIJSKIH PRIHODA)</v>
      </c>
      <c r="I55" s="91" t="str">
        <f t="shared" si="4"/>
        <v>0150</v>
      </c>
      <c r="J55" s="128">
        <v>500</v>
      </c>
      <c r="K55" s="128">
        <v>500</v>
      </c>
      <c r="L55" s="128">
        <v>700</v>
      </c>
      <c r="M55" s="95"/>
      <c r="O55" s="86" t="str">
        <f t="shared" si="5"/>
        <v>381</v>
      </c>
      <c r="P55" s="86" t="str">
        <f t="shared" si="6"/>
        <v>38</v>
      </c>
      <c r="Q55" s="86" t="str">
        <f t="shared" si="7"/>
        <v>31</v>
      </c>
      <c r="R55" s="86" t="str">
        <f t="shared" si="8"/>
        <v>15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08008</v>
      </c>
      <c r="B56" s="90" t="str">
        <f>IF(C56="","",VLOOKUP('OPĆI DIO'!$C$3,'OPĆI DIO'!$L$6:$U$138,9,FALSE))</f>
        <v>Javni instituti</v>
      </c>
      <c r="C56" s="96">
        <v>31</v>
      </c>
      <c r="D56" s="91" t="str">
        <f t="shared" si="1"/>
        <v>Vlastiti prihodi</v>
      </c>
      <c r="E56" s="96">
        <v>4221</v>
      </c>
      <c r="F56" s="91" t="str">
        <f t="shared" si="2"/>
        <v>Uredska oprema i namještaj</v>
      </c>
      <c r="G56" s="129" t="s">
        <v>695</v>
      </c>
      <c r="H56" s="91" t="str">
        <f t="shared" si="3"/>
        <v>REDOVNA DJELATNOST JAVNIH INSTITUTA (IZ EVIDENCIJSKIH PRIHODA)</v>
      </c>
      <c r="I56" s="91" t="str">
        <f t="shared" si="4"/>
        <v>0150</v>
      </c>
      <c r="J56" s="128">
        <v>0</v>
      </c>
      <c r="K56" s="128">
        <v>0</v>
      </c>
      <c r="L56" s="128">
        <v>10000</v>
      </c>
      <c r="M56" s="95"/>
      <c r="O56" s="86" t="str">
        <f t="shared" si="5"/>
        <v>422</v>
      </c>
      <c r="P56" s="86" t="str">
        <f t="shared" si="6"/>
        <v>42</v>
      </c>
      <c r="Q56" s="86" t="str">
        <f t="shared" si="7"/>
        <v>31</v>
      </c>
      <c r="R56" s="86" t="str">
        <f t="shared" si="8"/>
        <v>15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08008</v>
      </c>
      <c r="B57" s="90" t="str">
        <f>IF(C57="","",VLOOKUP('OPĆI DIO'!$C$3,'OPĆI DIO'!$L$6:$U$138,9,FALSE))</f>
        <v>Javni instituti</v>
      </c>
      <c r="C57" s="96">
        <v>31</v>
      </c>
      <c r="D57" s="91" t="str">
        <f t="shared" si="1"/>
        <v>Vlastiti prihodi</v>
      </c>
      <c r="E57" s="96">
        <v>4223</v>
      </c>
      <c r="F57" s="91" t="str">
        <f t="shared" si="2"/>
        <v>Oprema za održavanje i zaštitu</v>
      </c>
      <c r="G57" s="129" t="s">
        <v>695</v>
      </c>
      <c r="H57" s="91" t="str">
        <f t="shared" si="3"/>
        <v>REDOVNA DJELATNOST JAVNIH INSTITUTA (IZ EVIDENCIJSKIH PRIHODA)</v>
      </c>
      <c r="I57" s="91" t="str">
        <f t="shared" si="4"/>
        <v>0150</v>
      </c>
      <c r="J57" s="128">
        <v>0</v>
      </c>
      <c r="K57" s="128">
        <v>0</v>
      </c>
      <c r="L57" s="128">
        <v>0</v>
      </c>
      <c r="M57" s="95"/>
      <c r="O57" s="86" t="str">
        <f t="shared" si="5"/>
        <v>422</v>
      </c>
      <c r="P57" s="86" t="str">
        <f t="shared" si="6"/>
        <v>42</v>
      </c>
      <c r="Q57" s="86" t="str">
        <f t="shared" si="7"/>
        <v>31</v>
      </c>
      <c r="R57" s="86" t="str">
        <f t="shared" si="8"/>
        <v>15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08008</v>
      </c>
      <c r="B58" s="90" t="str">
        <f>IF(C58="","",VLOOKUP('OPĆI DIO'!$C$3,'OPĆI DIO'!$L$6:$U$138,9,FALSE))</f>
        <v>Javni instituti</v>
      </c>
      <c r="C58" s="96">
        <v>31</v>
      </c>
      <c r="D58" s="91" t="str">
        <f t="shared" si="1"/>
        <v>Vlastiti prihodi</v>
      </c>
      <c r="E58" s="96">
        <v>4224</v>
      </c>
      <c r="F58" s="91" t="str">
        <f t="shared" si="2"/>
        <v>Medicinska i laboratorijska oprema</v>
      </c>
      <c r="G58" s="129" t="s">
        <v>695</v>
      </c>
      <c r="H58" s="91" t="str">
        <f t="shared" si="3"/>
        <v>REDOVNA DJELATNOST JAVNIH INSTITUTA (IZ EVIDENCIJSKIH PRIHODA)</v>
      </c>
      <c r="I58" s="91" t="str">
        <f t="shared" si="4"/>
        <v>0150</v>
      </c>
      <c r="J58" s="128">
        <v>0</v>
      </c>
      <c r="K58" s="128">
        <v>3000</v>
      </c>
      <c r="L58" s="128">
        <v>3000</v>
      </c>
      <c r="M58" s="95"/>
      <c r="O58" s="86" t="str">
        <f t="shared" si="5"/>
        <v>422</v>
      </c>
      <c r="P58" s="86" t="str">
        <f t="shared" si="6"/>
        <v>42</v>
      </c>
      <c r="Q58" s="86" t="str">
        <f t="shared" si="7"/>
        <v>31</v>
      </c>
      <c r="R58" s="86" t="str">
        <f t="shared" si="8"/>
        <v>15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08008</v>
      </c>
      <c r="B59" s="90" t="str">
        <f>IF(C59="","",VLOOKUP('OPĆI DIO'!$C$3,'OPĆI DIO'!$L$6:$U$138,9,FALSE))</f>
        <v>Javni instituti</v>
      </c>
      <c r="C59" s="96">
        <v>52</v>
      </c>
      <c r="D59" s="91" t="str">
        <f t="shared" si="1"/>
        <v>Ostale pomoći</v>
      </c>
      <c r="E59" s="96">
        <v>3111</v>
      </c>
      <c r="F59" s="91" t="str">
        <f t="shared" si="2"/>
        <v>Plaće za redovan rad</v>
      </c>
      <c r="G59" s="129" t="s">
        <v>695</v>
      </c>
      <c r="H59" s="91" t="str">
        <f t="shared" si="3"/>
        <v>REDOVNA DJELATNOST JAVNIH INSTITUTA (IZ EVIDENCIJSKIH PRIHODA)</v>
      </c>
      <c r="I59" s="91" t="str">
        <f t="shared" si="4"/>
        <v>0150</v>
      </c>
      <c r="J59" s="128">
        <v>94151</v>
      </c>
      <c r="K59" s="128">
        <v>87152</v>
      </c>
      <c r="L59" s="128">
        <v>64900</v>
      </c>
      <c r="M59" s="95"/>
      <c r="O59" s="86" t="str">
        <f t="shared" si="5"/>
        <v>311</v>
      </c>
      <c r="P59" s="86" t="str">
        <f t="shared" si="6"/>
        <v>31</v>
      </c>
      <c r="Q59" s="86" t="str">
        <f t="shared" si="7"/>
        <v>52</v>
      </c>
      <c r="R59" s="86" t="str">
        <f t="shared" si="8"/>
        <v>15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08008</v>
      </c>
      <c r="B60" s="90" t="str">
        <f>IF(C60="","",VLOOKUP('OPĆI DIO'!$C$3,'OPĆI DIO'!$L$6:$U$138,9,FALSE))</f>
        <v>Javni instituti</v>
      </c>
      <c r="C60" s="96">
        <v>52</v>
      </c>
      <c r="D60" s="91" t="str">
        <f t="shared" si="1"/>
        <v>Ostale pomoći</v>
      </c>
      <c r="E60" s="96">
        <v>3121</v>
      </c>
      <c r="F60" s="91" t="str">
        <f t="shared" si="2"/>
        <v>Ostali rashodi za zaposlene</v>
      </c>
      <c r="G60" s="129" t="s">
        <v>695</v>
      </c>
      <c r="H60" s="91" t="str">
        <f t="shared" si="3"/>
        <v>REDOVNA DJELATNOST JAVNIH INSTITUTA (IZ EVIDENCIJSKIH PRIHODA)</v>
      </c>
      <c r="I60" s="91" t="str">
        <f t="shared" si="4"/>
        <v>0150</v>
      </c>
      <c r="J60" s="128">
        <v>4778</v>
      </c>
      <c r="K60" s="128">
        <v>3450</v>
      </c>
      <c r="L60" s="128">
        <v>1660</v>
      </c>
      <c r="M60" s="95"/>
      <c r="O60" s="86" t="str">
        <f t="shared" si="5"/>
        <v>312</v>
      </c>
      <c r="P60" s="86" t="str">
        <f t="shared" si="6"/>
        <v>31</v>
      </c>
      <c r="Q60" s="86" t="str">
        <f t="shared" si="7"/>
        <v>52</v>
      </c>
      <c r="R60" s="86" t="str">
        <f t="shared" si="8"/>
        <v>15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08008</v>
      </c>
      <c r="B61" s="90" t="str">
        <f>IF(C61="","",VLOOKUP('OPĆI DIO'!$C$3,'OPĆI DIO'!$L$6:$U$138,9,FALSE))</f>
        <v>Javni instituti</v>
      </c>
      <c r="C61" s="96">
        <v>52</v>
      </c>
      <c r="D61" s="91" t="str">
        <f t="shared" si="1"/>
        <v>Ostale pomoći</v>
      </c>
      <c r="E61" s="96">
        <v>3132</v>
      </c>
      <c r="F61" s="91" t="str">
        <f t="shared" si="2"/>
        <v>Doprinosi za obvezno zdravstveno osiguranje</v>
      </c>
      <c r="G61" s="129" t="s">
        <v>695</v>
      </c>
      <c r="H61" s="91" t="str">
        <f t="shared" si="3"/>
        <v>REDOVNA DJELATNOST JAVNIH INSTITUTA (IZ EVIDENCIJSKIH PRIHODA)</v>
      </c>
      <c r="I61" s="91" t="str">
        <f t="shared" si="4"/>
        <v>0150</v>
      </c>
      <c r="J61" s="128">
        <v>15535</v>
      </c>
      <c r="K61" s="128">
        <v>14381</v>
      </c>
      <c r="L61" s="128">
        <v>10708</v>
      </c>
      <c r="M61" s="95"/>
      <c r="O61" s="86" t="str">
        <f t="shared" si="5"/>
        <v>313</v>
      </c>
      <c r="P61" s="86" t="str">
        <f t="shared" si="6"/>
        <v>31</v>
      </c>
      <c r="Q61" s="86" t="str">
        <f t="shared" si="7"/>
        <v>52</v>
      </c>
      <c r="R61" s="86" t="str">
        <f t="shared" si="8"/>
        <v>15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08008</v>
      </c>
      <c r="B62" s="90" t="str">
        <f>IF(C62="","",VLOOKUP('OPĆI DIO'!$C$3,'OPĆI DIO'!$L$6:$U$138,9,FALSE))</f>
        <v>Javni instituti</v>
      </c>
      <c r="C62" s="96">
        <v>52</v>
      </c>
      <c r="D62" s="91" t="str">
        <f t="shared" si="1"/>
        <v>Ostale pomoći</v>
      </c>
      <c r="E62" s="96">
        <v>3212</v>
      </c>
      <c r="F62" s="91" t="str">
        <f t="shared" si="2"/>
        <v>Naknade za prijevoz, za rad na terenu i odvojeni život</v>
      </c>
      <c r="G62" s="129" t="s">
        <v>695</v>
      </c>
      <c r="H62" s="91" t="str">
        <f t="shared" si="3"/>
        <v>REDOVNA DJELATNOST JAVNIH INSTITUTA (IZ EVIDENCIJSKIH PRIHODA)</v>
      </c>
      <c r="I62" s="91" t="str">
        <f t="shared" si="4"/>
        <v>0150</v>
      </c>
      <c r="J62" s="128">
        <v>3528</v>
      </c>
      <c r="K62" s="128">
        <v>2994</v>
      </c>
      <c r="L62" s="128">
        <v>1996</v>
      </c>
      <c r="M62" s="95"/>
      <c r="O62" s="86" t="str">
        <f t="shared" si="5"/>
        <v>321</v>
      </c>
      <c r="P62" s="86" t="str">
        <f t="shared" si="6"/>
        <v>32</v>
      </c>
      <c r="Q62" s="86" t="str">
        <f t="shared" si="7"/>
        <v>52</v>
      </c>
      <c r="R62" s="86" t="str">
        <f t="shared" si="8"/>
        <v>15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08008</v>
      </c>
      <c r="B63" s="90" t="str">
        <f>IF(C63="","",VLOOKUP('OPĆI DIO'!$C$3,'OPĆI DIO'!$L$6:$U$138,9,FALSE))</f>
        <v>Javni instituti</v>
      </c>
      <c r="C63" s="96">
        <v>52</v>
      </c>
      <c r="D63" s="91" t="str">
        <f t="shared" si="1"/>
        <v>Ostale pomoći</v>
      </c>
      <c r="E63" s="96">
        <v>3211</v>
      </c>
      <c r="F63" s="91" t="str">
        <f t="shared" si="2"/>
        <v>Službena putovanja</v>
      </c>
      <c r="G63" s="129" t="s">
        <v>695</v>
      </c>
      <c r="H63" s="91" t="str">
        <f t="shared" si="3"/>
        <v>REDOVNA DJELATNOST JAVNIH INSTITUTA (IZ EVIDENCIJSKIH PRIHODA)</v>
      </c>
      <c r="I63" s="91" t="str">
        <f t="shared" si="4"/>
        <v>0150</v>
      </c>
      <c r="J63" s="128">
        <v>5973</v>
      </c>
      <c r="K63" s="128">
        <v>6669</v>
      </c>
      <c r="L63" s="128">
        <v>3351</v>
      </c>
      <c r="M63" s="95"/>
      <c r="O63" s="86" t="str">
        <f t="shared" si="5"/>
        <v>321</v>
      </c>
      <c r="P63" s="86" t="str">
        <f t="shared" si="6"/>
        <v>32</v>
      </c>
      <c r="Q63" s="86" t="str">
        <f t="shared" si="7"/>
        <v>52</v>
      </c>
      <c r="R63" s="86" t="str">
        <f t="shared" si="8"/>
        <v>15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>08008</v>
      </c>
      <c r="B64" s="90" t="str">
        <f>IF(C64="","",VLOOKUP('OPĆI DIO'!$C$3,'OPĆI DIO'!$L$6:$U$138,9,FALSE))</f>
        <v>Javni instituti</v>
      </c>
      <c r="C64" s="96">
        <v>52</v>
      </c>
      <c r="D64" s="91" t="str">
        <f t="shared" si="1"/>
        <v>Ostale pomoći</v>
      </c>
      <c r="E64" s="96">
        <v>3213</v>
      </c>
      <c r="F64" s="91" t="str">
        <f t="shared" si="2"/>
        <v>Stručno usavršavanje zaposlenika</v>
      </c>
      <c r="G64" s="129" t="s">
        <v>695</v>
      </c>
      <c r="H64" s="91" t="str">
        <f t="shared" si="3"/>
        <v>REDOVNA DJELATNOST JAVNIH INSTITUTA (IZ EVIDENCIJSKIH PRIHODA)</v>
      </c>
      <c r="I64" s="91" t="str">
        <f t="shared" si="4"/>
        <v>0150</v>
      </c>
      <c r="J64" s="128">
        <v>3781</v>
      </c>
      <c r="K64" s="128">
        <v>3318</v>
      </c>
      <c r="L64" s="128">
        <v>667</v>
      </c>
      <c r="M64" s="95"/>
      <c r="O64" s="86" t="str">
        <f t="shared" si="5"/>
        <v>321</v>
      </c>
      <c r="P64" s="86" t="str">
        <f t="shared" si="6"/>
        <v>32</v>
      </c>
      <c r="Q64" s="86" t="str">
        <f t="shared" si="7"/>
        <v>52</v>
      </c>
      <c r="R64" s="86" t="str">
        <f t="shared" si="8"/>
        <v>15</v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08008</v>
      </c>
      <c r="B65" s="90" t="str">
        <f>IF(C65="","",VLOOKUP('OPĆI DIO'!$C$3,'OPĆI DIO'!$L$6:$U$138,9,FALSE))</f>
        <v>Javni instituti</v>
      </c>
      <c r="C65" s="96">
        <v>52</v>
      </c>
      <c r="D65" s="91" t="str">
        <f t="shared" si="1"/>
        <v>Ostale pomoći</v>
      </c>
      <c r="E65" s="96">
        <v>3721</v>
      </c>
      <c r="F65" s="91" t="str">
        <f t="shared" si="2"/>
        <v>Naknade građanima i kućanstvima u novcu</v>
      </c>
      <c r="G65" s="129" t="s">
        <v>695</v>
      </c>
      <c r="H65" s="91" t="str">
        <f t="shared" si="3"/>
        <v>REDOVNA DJELATNOST JAVNIH INSTITUTA (IZ EVIDENCIJSKIH PRIHODA)</v>
      </c>
      <c r="I65" s="91" t="str">
        <f t="shared" si="4"/>
        <v>0150</v>
      </c>
      <c r="J65" s="128">
        <v>3318</v>
      </c>
      <c r="K65" s="128"/>
      <c r="L65" s="128"/>
      <c r="M65" s="95"/>
      <c r="O65" s="86" t="str">
        <f t="shared" si="5"/>
        <v>372</v>
      </c>
      <c r="P65" s="86" t="str">
        <f t="shared" si="6"/>
        <v>37</v>
      </c>
      <c r="Q65" s="86" t="str">
        <f t="shared" si="7"/>
        <v>52</v>
      </c>
      <c r="R65" s="86" t="str">
        <f t="shared" si="8"/>
        <v>15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08008</v>
      </c>
      <c r="B66" s="90" t="str">
        <f>IF(C66="","",VLOOKUP('OPĆI DIO'!$C$3,'OPĆI DIO'!$L$6:$U$138,9,FALSE))</f>
        <v>Javni instituti</v>
      </c>
      <c r="C66" s="96">
        <v>52</v>
      </c>
      <c r="D66" s="91" t="str">
        <f t="shared" si="1"/>
        <v>Ostale pomoći</v>
      </c>
      <c r="E66" s="96">
        <v>3221</v>
      </c>
      <c r="F66" s="91" t="str">
        <f t="shared" si="2"/>
        <v>Uredski materijal i ostali materijalni rashodi</v>
      </c>
      <c r="G66" s="129" t="s">
        <v>695</v>
      </c>
      <c r="H66" s="91" t="str">
        <f t="shared" si="3"/>
        <v>REDOVNA DJELATNOST JAVNIH INSTITUTA (IZ EVIDENCIJSKIH PRIHODA)</v>
      </c>
      <c r="I66" s="91" t="str">
        <f t="shared" si="4"/>
        <v>0150</v>
      </c>
      <c r="J66" s="128">
        <v>21236</v>
      </c>
      <c r="K66" s="128">
        <v>2445</v>
      </c>
      <c r="L66" s="128">
        <v>1623</v>
      </c>
      <c r="M66" s="95"/>
      <c r="O66" s="86" t="str">
        <f t="shared" si="5"/>
        <v>322</v>
      </c>
      <c r="P66" s="86" t="str">
        <f t="shared" si="6"/>
        <v>32</v>
      </c>
      <c r="Q66" s="86" t="str">
        <f t="shared" si="7"/>
        <v>52</v>
      </c>
      <c r="R66" s="86" t="str">
        <f t="shared" si="8"/>
        <v>15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08008</v>
      </c>
      <c r="B67" s="90" t="str">
        <f>IF(C67="","",VLOOKUP('OPĆI DIO'!$C$3,'OPĆI DIO'!$L$6:$U$138,9,FALSE))</f>
        <v>Javni instituti</v>
      </c>
      <c r="C67" s="96">
        <v>52</v>
      </c>
      <c r="D67" s="91" t="str">
        <f t="shared" ref="D67:D130" si="13">IFERROR(VLOOKUP(C67,$S$6:$T$24,2,FALSE),"")</f>
        <v>Ostale pomoći</v>
      </c>
      <c r="E67" s="96">
        <v>3237</v>
      </c>
      <c r="F67" s="91" t="str">
        <f t="shared" si="2"/>
        <v>Intelektualne i osobne usluge</v>
      </c>
      <c r="G67" s="129" t="s">
        <v>695</v>
      </c>
      <c r="H67" s="91" t="str">
        <f t="shared" si="3"/>
        <v>REDOVNA DJELATNOST JAVNIH INSTITUTA (IZ EVIDENCIJSKIH PRIHODA)</v>
      </c>
      <c r="I67" s="91" t="str">
        <f t="shared" si="4"/>
        <v>0150</v>
      </c>
      <c r="J67" s="128">
        <v>1991</v>
      </c>
      <c r="K67" s="128"/>
      <c r="L67" s="128">
        <v>5308</v>
      </c>
      <c r="M67" s="95"/>
      <c r="O67" s="86" t="str">
        <f t="shared" si="5"/>
        <v>323</v>
      </c>
      <c r="P67" s="86" t="str">
        <f t="shared" si="6"/>
        <v>32</v>
      </c>
      <c r="Q67" s="86" t="str">
        <f t="shared" si="7"/>
        <v>52</v>
      </c>
      <c r="R67" s="86" t="str">
        <f t="shared" si="8"/>
        <v>15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08008</v>
      </c>
      <c r="B68" s="90" t="str">
        <f>IF(C68="","",VLOOKUP('OPĆI DIO'!$C$3,'OPĆI DIO'!$L$6:$U$138,9,FALSE))</f>
        <v>Javni instituti</v>
      </c>
      <c r="C68" s="96">
        <v>52</v>
      </c>
      <c r="D68" s="91" t="str">
        <f t="shared" si="13"/>
        <v>Ostale pomoći</v>
      </c>
      <c r="E68" s="96">
        <v>3232</v>
      </c>
      <c r="F68" s="91" t="str">
        <f t="shared" ref="F68:F131" si="14">IFERROR(VLOOKUP(E68,$V$5:$X$129,2,FALSE),"")</f>
        <v>Usluge tekućeg i investicijskog održavanja</v>
      </c>
      <c r="G68" s="129" t="s">
        <v>695</v>
      </c>
      <c r="H68" s="91" t="str">
        <f t="shared" ref="H68:H131" si="15">IFERROR(VLOOKUP(G68,$AB$6:$AC$327,2,FALSE),"")</f>
        <v>REDOVNA DJELATNOST JAVNIH INSTITUTA (IZ EVIDENCIJSKIH PRIHODA)</v>
      </c>
      <c r="I68" s="91" t="str">
        <f t="shared" ref="I68:I131" si="16">IFERROR(VLOOKUP(G68,$AB$6:$AF$327,3,FALSE),"")</f>
        <v>0150</v>
      </c>
      <c r="J68" s="128">
        <v>929</v>
      </c>
      <c r="K68" s="128"/>
      <c r="L68" s="128">
        <v>664</v>
      </c>
      <c r="M68" s="95"/>
      <c r="O68" s="86" t="str">
        <f t="shared" ref="O68:O131" si="17">LEFT(E68,3)</f>
        <v>323</v>
      </c>
      <c r="P68" s="86" t="str">
        <f t="shared" ref="P68:P131" si="18">LEFT(E68,2)</f>
        <v>32</v>
      </c>
      <c r="Q68" s="86" t="str">
        <f t="shared" ref="Q68:Q131" si="19">LEFT(C68,3)</f>
        <v>52</v>
      </c>
      <c r="R68" s="86" t="str">
        <f t="shared" ref="R68:R131" si="20">MID(I68,2,2)</f>
        <v>15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08008</v>
      </c>
      <c r="B69" s="90" t="str">
        <f>IF(C69="","",VLOOKUP('OPĆI DIO'!$C$3,'OPĆI DIO'!$L$6:$U$138,9,FALSE))</f>
        <v>Javni instituti</v>
      </c>
      <c r="C69" s="96">
        <v>52</v>
      </c>
      <c r="D69" s="91" t="str">
        <f t="shared" si="13"/>
        <v>Ostale pomoći</v>
      </c>
      <c r="E69" s="96">
        <v>3236</v>
      </c>
      <c r="F69" s="91" t="str">
        <f t="shared" si="14"/>
        <v>Zdravstvene i veterinarske usluge</v>
      </c>
      <c r="G69" s="129" t="s">
        <v>695</v>
      </c>
      <c r="H69" s="91" t="str">
        <f t="shared" si="15"/>
        <v>REDOVNA DJELATNOST JAVNIH INSTITUTA (IZ EVIDENCIJSKIH PRIHODA)</v>
      </c>
      <c r="I69" s="91" t="str">
        <f t="shared" si="16"/>
        <v>0150</v>
      </c>
      <c r="J69" s="128">
        <v>1460</v>
      </c>
      <c r="K69" s="128"/>
      <c r="L69" s="128"/>
      <c r="M69" s="95"/>
      <c r="O69" s="86" t="str">
        <f t="shared" si="17"/>
        <v>323</v>
      </c>
      <c r="P69" s="86" t="str">
        <f t="shared" si="18"/>
        <v>32</v>
      </c>
      <c r="Q69" s="86" t="str">
        <f t="shared" si="19"/>
        <v>52</v>
      </c>
      <c r="R69" s="86" t="str">
        <f t="shared" si="20"/>
        <v>15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08008</v>
      </c>
      <c r="B70" s="90" t="str">
        <f>IF(C70="","",VLOOKUP('OPĆI DIO'!$C$3,'OPĆI DIO'!$L$6:$U$138,9,FALSE))</f>
        <v>Javni instituti</v>
      </c>
      <c r="C70" s="96">
        <v>52</v>
      </c>
      <c r="D70" s="91" t="str">
        <f t="shared" si="13"/>
        <v>Ostale pomoći</v>
      </c>
      <c r="E70" s="96">
        <v>3211</v>
      </c>
      <c r="F70" s="91" t="str">
        <f t="shared" si="14"/>
        <v>Službena putovanja</v>
      </c>
      <c r="G70" s="129" t="s">
        <v>695</v>
      </c>
      <c r="H70" s="91" t="str">
        <f t="shared" si="15"/>
        <v>REDOVNA DJELATNOST JAVNIH INSTITUTA (IZ EVIDENCIJSKIH PRIHODA)</v>
      </c>
      <c r="I70" s="91" t="str">
        <f t="shared" si="16"/>
        <v>0150</v>
      </c>
      <c r="J70" s="128">
        <v>11280</v>
      </c>
      <c r="K70" s="128">
        <v>12000</v>
      </c>
      <c r="L70" s="128"/>
      <c r="M70" s="95"/>
      <c r="O70" s="86" t="str">
        <f t="shared" si="17"/>
        <v>321</v>
      </c>
      <c r="P70" s="86" t="str">
        <f t="shared" si="18"/>
        <v>32</v>
      </c>
      <c r="Q70" s="86" t="str">
        <f t="shared" si="19"/>
        <v>52</v>
      </c>
      <c r="R70" s="86" t="str">
        <f t="shared" si="20"/>
        <v>15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08008</v>
      </c>
      <c r="B71" s="90" t="str">
        <f>IF(C71="","",VLOOKUP('OPĆI DIO'!$C$3,'OPĆI DIO'!$L$6:$U$138,9,FALSE))</f>
        <v>Javni instituti</v>
      </c>
      <c r="C71" s="96">
        <v>52</v>
      </c>
      <c r="D71" s="91" t="str">
        <f t="shared" si="13"/>
        <v>Ostale pomoći</v>
      </c>
      <c r="E71" s="96">
        <v>3221</v>
      </c>
      <c r="F71" s="91" t="str">
        <f t="shared" si="14"/>
        <v>Uredski materijal i ostali materijalni rashodi</v>
      </c>
      <c r="G71" s="129" t="s">
        <v>695</v>
      </c>
      <c r="H71" s="91" t="str">
        <f t="shared" si="15"/>
        <v>REDOVNA DJELATNOST JAVNIH INSTITUTA (IZ EVIDENCIJSKIH PRIHODA)</v>
      </c>
      <c r="I71" s="91" t="str">
        <f t="shared" si="16"/>
        <v>0150</v>
      </c>
      <c r="J71" s="128">
        <v>13300</v>
      </c>
      <c r="K71" s="128">
        <v>14000</v>
      </c>
      <c r="L71" s="128"/>
      <c r="M71" s="95"/>
      <c r="O71" s="86" t="str">
        <f t="shared" si="17"/>
        <v>322</v>
      </c>
      <c r="P71" s="86" t="str">
        <f t="shared" si="18"/>
        <v>32</v>
      </c>
      <c r="Q71" s="86" t="str">
        <f t="shared" si="19"/>
        <v>52</v>
      </c>
      <c r="R71" s="86" t="str">
        <f t="shared" si="20"/>
        <v>15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08008</v>
      </c>
      <c r="B72" s="90" t="str">
        <f>IF(C72="","",VLOOKUP('OPĆI DIO'!$C$3,'OPĆI DIO'!$L$6:$U$138,9,FALSE))</f>
        <v>Javni instituti</v>
      </c>
      <c r="C72" s="96">
        <v>52</v>
      </c>
      <c r="D72" s="91" t="str">
        <f t="shared" si="13"/>
        <v>Ostale pomoći</v>
      </c>
      <c r="E72" s="96">
        <v>3223</v>
      </c>
      <c r="F72" s="91" t="str">
        <f t="shared" si="14"/>
        <v>Energija</v>
      </c>
      <c r="G72" s="129" t="s">
        <v>695</v>
      </c>
      <c r="H72" s="91" t="str">
        <f t="shared" si="15"/>
        <v>REDOVNA DJELATNOST JAVNIH INSTITUTA (IZ EVIDENCIJSKIH PRIHODA)</v>
      </c>
      <c r="I72" s="91" t="str">
        <f t="shared" si="16"/>
        <v>0150</v>
      </c>
      <c r="J72" s="128">
        <v>3000</v>
      </c>
      <c r="K72" s="128">
        <v>3500</v>
      </c>
      <c r="L72" s="128"/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52</v>
      </c>
      <c r="R72" s="86" t="str">
        <f t="shared" si="20"/>
        <v>15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08008</v>
      </c>
      <c r="B73" s="90" t="str">
        <f>IF(C73="","",VLOOKUP('OPĆI DIO'!$C$3,'OPĆI DIO'!$L$6:$U$138,9,FALSE))</f>
        <v>Javni instituti</v>
      </c>
      <c r="C73" s="96">
        <v>52</v>
      </c>
      <c r="D73" s="91" t="str">
        <f t="shared" si="13"/>
        <v>Ostale pomoći</v>
      </c>
      <c r="E73" s="96">
        <v>3232</v>
      </c>
      <c r="F73" s="91" t="str">
        <f t="shared" si="14"/>
        <v>Usluge tekućeg i investicijskog održavanja</v>
      </c>
      <c r="G73" s="129" t="s">
        <v>695</v>
      </c>
      <c r="H73" s="91" t="str">
        <f t="shared" si="15"/>
        <v>REDOVNA DJELATNOST JAVNIH INSTITUTA (IZ EVIDENCIJSKIH PRIHODA)</v>
      </c>
      <c r="I73" s="91" t="str">
        <f t="shared" si="16"/>
        <v>0150</v>
      </c>
      <c r="J73" s="128">
        <v>8000</v>
      </c>
      <c r="K73" s="128">
        <v>9000</v>
      </c>
      <c r="L73" s="128"/>
      <c r="M73" s="95"/>
      <c r="O73" s="86" t="str">
        <f t="shared" si="17"/>
        <v>323</v>
      </c>
      <c r="P73" s="86" t="str">
        <f t="shared" si="18"/>
        <v>32</v>
      </c>
      <c r="Q73" s="86" t="str">
        <f t="shared" si="19"/>
        <v>52</v>
      </c>
      <c r="R73" s="86" t="str">
        <f t="shared" si="20"/>
        <v>15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08008</v>
      </c>
      <c r="B74" s="90" t="str">
        <f>IF(C74="","",VLOOKUP('OPĆI DIO'!$C$3,'OPĆI DIO'!$L$6:$U$138,9,FALSE))</f>
        <v>Javni instituti</v>
      </c>
      <c r="C74" s="96">
        <v>52</v>
      </c>
      <c r="D74" s="91" t="str">
        <f t="shared" si="13"/>
        <v>Ostale pomoći</v>
      </c>
      <c r="E74" s="96">
        <v>3237</v>
      </c>
      <c r="F74" s="91" t="str">
        <f t="shared" si="14"/>
        <v>Intelektualne i osobne usluge</v>
      </c>
      <c r="G74" s="129" t="s">
        <v>695</v>
      </c>
      <c r="H74" s="91" t="str">
        <f t="shared" si="15"/>
        <v>REDOVNA DJELATNOST JAVNIH INSTITUTA (IZ EVIDENCIJSKIH PRIHODA)</v>
      </c>
      <c r="I74" s="91" t="str">
        <f t="shared" si="16"/>
        <v>0150</v>
      </c>
      <c r="J74" s="128">
        <v>6650</v>
      </c>
      <c r="K74" s="128">
        <v>5270</v>
      </c>
      <c r="L74" s="128"/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52</v>
      </c>
      <c r="R74" s="86" t="str">
        <f t="shared" si="20"/>
        <v>15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08008</v>
      </c>
      <c r="B75" s="90" t="str">
        <f>IF(C75="","",VLOOKUP('OPĆI DIO'!$C$3,'OPĆI DIO'!$L$6:$U$138,9,FALSE))</f>
        <v>Javni instituti</v>
      </c>
      <c r="C75" s="96">
        <v>52</v>
      </c>
      <c r="D75" s="91" t="str">
        <f t="shared" si="13"/>
        <v>Ostale pomoći</v>
      </c>
      <c r="E75" s="96">
        <v>3293</v>
      </c>
      <c r="F75" s="91" t="str">
        <f t="shared" si="14"/>
        <v>Reprezentacija</v>
      </c>
      <c r="G75" s="129" t="s">
        <v>695</v>
      </c>
      <c r="H75" s="91" t="str">
        <f t="shared" si="15"/>
        <v>REDOVNA DJELATNOST JAVNIH INSTITUTA (IZ EVIDENCIJSKIH PRIHODA)</v>
      </c>
      <c r="I75" s="91" t="str">
        <f t="shared" si="16"/>
        <v>0150</v>
      </c>
      <c r="J75" s="128">
        <v>3000</v>
      </c>
      <c r="K75" s="128"/>
      <c r="L75" s="128"/>
      <c r="M75" s="95"/>
      <c r="O75" s="86" t="str">
        <f t="shared" si="17"/>
        <v>329</v>
      </c>
      <c r="P75" s="86" t="str">
        <f t="shared" si="18"/>
        <v>32</v>
      </c>
      <c r="Q75" s="86" t="str">
        <f t="shared" si="19"/>
        <v>52</v>
      </c>
      <c r="R75" s="86" t="str">
        <f t="shared" si="20"/>
        <v>15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08008</v>
      </c>
      <c r="B76" s="90" t="str">
        <f>IF(C76="","",VLOOKUP('OPĆI DIO'!$C$3,'OPĆI DIO'!$L$6:$U$138,9,FALSE))</f>
        <v>Javni instituti</v>
      </c>
      <c r="C76" s="96">
        <v>52</v>
      </c>
      <c r="D76" s="91" t="str">
        <f t="shared" si="13"/>
        <v>Ostale pomoći</v>
      </c>
      <c r="E76" s="96">
        <v>4221</v>
      </c>
      <c r="F76" s="91" t="str">
        <f t="shared" si="14"/>
        <v>Uredska oprema i namještaj</v>
      </c>
      <c r="G76" s="129" t="s">
        <v>695</v>
      </c>
      <c r="H76" s="91" t="str">
        <f t="shared" si="15"/>
        <v>REDOVNA DJELATNOST JAVNIH INSTITUTA (IZ EVIDENCIJSKIH PRIHODA)</v>
      </c>
      <c r="I76" s="91" t="str">
        <f t="shared" si="16"/>
        <v>0150</v>
      </c>
      <c r="J76" s="128">
        <v>5000</v>
      </c>
      <c r="K76" s="128">
        <v>10000</v>
      </c>
      <c r="L76" s="128"/>
      <c r="M76" s="95"/>
      <c r="O76" s="86" t="str">
        <f t="shared" si="17"/>
        <v>422</v>
      </c>
      <c r="P76" s="86" t="str">
        <f t="shared" si="18"/>
        <v>42</v>
      </c>
      <c r="Q76" s="86" t="str">
        <f t="shared" si="19"/>
        <v>52</v>
      </c>
      <c r="R76" s="86" t="str">
        <f t="shared" si="20"/>
        <v>15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08008</v>
      </c>
      <c r="B77" s="90" t="str">
        <f>IF(C77="","",VLOOKUP('OPĆI DIO'!$C$3,'OPĆI DIO'!$L$6:$U$138,9,FALSE))</f>
        <v>Javni instituti</v>
      </c>
      <c r="C77" s="96">
        <v>52</v>
      </c>
      <c r="D77" s="91" t="str">
        <f t="shared" si="13"/>
        <v>Ostale pomoći</v>
      </c>
      <c r="E77" s="96">
        <v>4223</v>
      </c>
      <c r="F77" s="91" t="str">
        <f t="shared" si="14"/>
        <v>Oprema za održavanje i zaštitu</v>
      </c>
      <c r="G77" s="129" t="s">
        <v>695</v>
      </c>
      <c r="H77" s="91" t="str">
        <f t="shared" si="15"/>
        <v>REDOVNA DJELATNOST JAVNIH INSTITUTA (IZ EVIDENCIJSKIH PRIHODA)</v>
      </c>
      <c r="I77" s="91" t="str">
        <f t="shared" si="16"/>
        <v>0150</v>
      </c>
      <c r="J77" s="128">
        <v>2000</v>
      </c>
      <c r="K77" s="128"/>
      <c r="L77" s="128"/>
      <c r="M77" s="95"/>
      <c r="O77" s="86" t="str">
        <f t="shared" si="17"/>
        <v>422</v>
      </c>
      <c r="P77" s="86" t="str">
        <f t="shared" si="18"/>
        <v>42</v>
      </c>
      <c r="Q77" s="86" t="str">
        <f t="shared" si="19"/>
        <v>52</v>
      </c>
      <c r="R77" s="86" t="str">
        <f t="shared" si="20"/>
        <v>15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08008</v>
      </c>
      <c r="B78" s="90" t="str">
        <f>IF(C78="","",VLOOKUP('OPĆI DIO'!$C$3,'OPĆI DIO'!$L$6:$U$138,9,FALSE))</f>
        <v>Javni instituti</v>
      </c>
      <c r="C78" s="96">
        <v>52</v>
      </c>
      <c r="D78" s="91" t="str">
        <f t="shared" si="13"/>
        <v>Ostale pomoći</v>
      </c>
      <c r="E78" s="96">
        <v>4224</v>
      </c>
      <c r="F78" s="91" t="str">
        <f t="shared" si="14"/>
        <v>Medicinska i laboratorijska oprema</v>
      </c>
      <c r="G78" s="129" t="s">
        <v>695</v>
      </c>
      <c r="H78" s="91" t="str">
        <f t="shared" si="15"/>
        <v>REDOVNA DJELATNOST JAVNIH INSTITUTA (IZ EVIDENCIJSKIH PRIHODA)</v>
      </c>
      <c r="I78" s="91" t="str">
        <f t="shared" si="16"/>
        <v>0150</v>
      </c>
      <c r="J78" s="128">
        <v>2000</v>
      </c>
      <c r="K78" s="128"/>
      <c r="L78" s="128"/>
      <c r="M78" s="95"/>
      <c r="O78" s="86" t="str">
        <f t="shared" si="17"/>
        <v>422</v>
      </c>
      <c r="P78" s="86" t="str">
        <f t="shared" si="18"/>
        <v>42</v>
      </c>
      <c r="Q78" s="86" t="str">
        <f t="shared" si="19"/>
        <v>52</v>
      </c>
      <c r="R78" s="86" t="str">
        <f t="shared" si="20"/>
        <v>15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08008</v>
      </c>
      <c r="B79" s="90" t="str">
        <f>IF(C79="","",VLOOKUP('OPĆI DIO'!$C$3,'OPĆI DIO'!$L$6:$U$138,9,FALSE))</f>
        <v>Javni instituti</v>
      </c>
      <c r="C79" s="96">
        <v>52</v>
      </c>
      <c r="D79" s="91" t="str">
        <f t="shared" si="13"/>
        <v>Ostale pomoći</v>
      </c>
      <c r="E79" s="96">
        <v>3211</v>
      </c>
      <c r="F79" s="91" t="str">
        <f t="shared" si="14"/>
        <v>Službena putovanja</v>
      </c>
      <c r="G79" s="129" t="s">
        <v>695</v>
      </c>
      <c r="H79" s="91" t="str">
        <f t="shared" si="15"/>
        <v>REDOVNA DJELATNOST JAVNIH INSTITUTA (IZ EVIDENCIJSKIH PRIHODA)</v>
      </c>
      <c r="I79" s="91" t="str">
        <f t="shared" si="16"/>
        <v>0150</v>
      </c>
      <c r="J79" s="128">
        <v>800</v>
      </c>
      <c r="K79" s="128">
        <v>800</v>
      </c>
      <c r="L79" s="128">
        <v>1000</v>
      </c>
      <c r="M79" s="95"/>
      <c r="O79" s="86" t="str">
        <f t="shared" si="17"/>
        <v>321</v>
      </c>
      <c r="P79" s="86" t="str">
        <f t="shared" si="18"/>
        <v>32</v>
      </c>
      <c r="Q79" s="86" t="str">
        <f t="shared" si="19"/>
        <v>52</v>
      </c>
      <c r="R79" s="86" t="str">
        <f t="shared" si="20"/>
        <v>15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08008</v>
      </c>
      <c r="B80" s="90" t="str">
        <f>IF(C80="","",VLOOKUP('OPĆI DIO'!$C$3,'OPĆI DIO'!$L$6:$U$138,9,FALSE))</f>
        <v>Javni instituti</v>
      </c>
      <c r="C80" s="96">
        <v>52</v>
      </c>
      <c r="D80" s="91" t="str">
        <f t="shared" si="13"/>
        <v>Ostale pomoći</v>
      </c>
      <c r="E80" s="96">
        <v>3221</v>
      </c>
      <c r="F80" s="91" t="str">
        <f t="shared" si="14"/>
        <v>Uredski materijal i ostali materijalni rashodi</v>
      </c>
      <c r="G80" s="129" t="s">
        <v>695</v>
      </c>
      <c r="H80" s="91" t="str">
        <f t="shared" si="15"/>
        <v>REDOVNA DJELATNOST JAVNIH INSTITUTA (IZ EVIDENCIJSKIH PRIHODA)</v>
      </c>
      <c r="I80" s="91" t="str">
        <f t="shared" si="16"/>
        <v>0150</v>
      </c>
      <c r="J80" s="128">
        <v>10000</v>
      </c>
      <c r="K80" s="128">
        <v>9000</v>
      </c>
      <c r="L80" s="128">
        <v>9000</v>
      </c>
      <c r="M80" s="95"/>
      <c r="O80" s="86" t="str">
        <f t="shared" si="17"/>
        <v>322</v>
      </c>
      <c r="P80" s="86" t="str">
        <f t="shared" si="18"/>
        <v>32</v>
      </c>
      <c r="Q80" s="86" t="str">
        <f t="shared" si="19"/>
        <v>52</v>
      </c>
      <c r="R80" s="86" t="str">
        <f t="shared" si="20"/>
        <v>15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08008</v>
      </c>
      <c r="B81" s="90" t="str">
        <f>IF(C81="","",VLOOKUP('OPĆI DIO'!$C$3,'OPĆI DIO'!$L$6:$U$138,9,FALSE))</f>
        <v>Javni instituti</v>
      </c>
      <c r="C81" s="96">
        <v>52</v>
      </c>
      <c r="D81" s="91" t="str">
        <f t="shared" si="13"/>
        <v>Ostale pomoći</v>
      </c>
      <c r="E81" s="96">
        <v>3237</v>
      </c>
      <c r="F81" s="91" t="str">
        <f t="shared" si="14"/>
        <v>Intelektualne i osobne usluge</v>
      </c>
      <c r="G81" s="129" t="s">
        <v>695</v>
      </c>
      <c r="H81" s="91" t="str">
        <f t="shared" si="15"/>
        <v>REDOVNA DJELATNOST JAVNIH INSTITUTA (IZ EVIDENCIJSKIH PRIHODA)</v>
      </c>
      <c r="I81" s="91" t="str">
        <f t="shared" si="16"/>
        <v>0150</v>
      </c>
      <c r="J81" s="128">
        <v>1145</v>
      </c>
      <c r="K81" s="128">
        <v>2145</v>
      </c>
      <c r="L81" s="128">
        <v>1945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52</v>
      </c>
      <c r="R81" s="86" t="str">
        <f t="shared" si="20"/>
        <v>15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/>
      </c>
      <c r="B82" s="90" t="str">
        <f>IF(C82="","",VLOOKUP('OPĆI DIO'!$C$3,'OPĆI DIO'!$L$6:$U$138,9,FALSE))</f>
        <v/>
      </c>
      <c r="C82" s="96"/>
      <c r="D82" s="91" t="str">
        <f t="shared" si="13"/>
        <v/>
      </c>
      <c r="E82" s="96"/>
      <c r="F82" s="91" t="str">
        <f t="shared" si="14"/>
        <v/>
      </c>
      <c r="G82" s="129"/>
      <c r="H82" s="91" t="str">
        <f t="shared" si="15"/>
        <v/>
      </c>
      <c r="I82" s="91" t="str">
        <f t="shared" si="16"/>
        <v/>
      </c>
      <c r="J82" s="128"/>
      <c r="K82" s="128"/>
      <c r="L82" s="128"/>
      <c r="M82" s="95"/>
      <c r="O82" s="86" t="str">
        <f t="shared" si="17"/>
        <v/>
      </c>
      <c r="P82" s="86" t="str">
        <f t="shared" si="18"/>
        <v/>
      </c>
      <c r="Q82" s="86" t="str">
        <f t="shared" si="19"/>
        <v/>
      </c>
      <c r="R82" s="86" t="str">
        <f t="shared" si="20"/>
        <v/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/>
      </c>
      <c r="B83" s="90" t="str">
        <f>IF(C83="","",VLOOKUP('OPĆI DIO'!$C$3,'OPĆI DIO'!$L$6:$U$138,9,FALSE))</f>
        <v/>
      </c>
      <c r="C83" s="96"/>
      <c r="D83" s="91" t="str">
        <f t="shared" si="13"/>
        <v/>
      </c>
      <c r="E83" s="96"/>
      <c r="F83" s="91" t="str">
        <f t="shared" si="14"/>
        <v/>
      </c>
      <c r="G83" s="129"/>
      <c r="H83" s="91" t="str">
        <f t="shared" si="15"/>
        <v/>
      </c>
      <c r="I83" s="91" t="str">
        <f t="shared" si="16"/>
        <v/>
      </c>
      <c r="J83" s="128"/>
      <c r="K83" s="128"/>
      <c r="L83" s="128"/>
      <c r="M83" s="95"/>
      <c r="O83" s="86" t="str">
        <f t="shared" si="17"/>
        <v/>
      </c>
      <c r="P83" s="86" t="str">
        <f t="shared" si="18"/>
        <v/>
      </c>
      <c r="Q83" s="86" t="str">
        <f t="shared" si="19"/>
        <v/>
      </c>
      <c r="R83" s="86" t="str">
        <f t="shared" si="20"/>
        <v/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/>
      </c>
      <c r="B84" s="90" t="str">
        <f>IF(C84="","",VLOOKUP('OPĆI DIO'!$C$3,'OPĆI DIO'!$L$6:$U$138,9,FALSE))</f>
        <v/>
      </c>
      <c r="C84" s="96"/>
      <c r="D84" s="91" t="str">
        <f t="shared" si="13"/>
        <v/>
      </c>
      <c r="E84" s="96"/>
      <c r="F84" s="91" t="str">
        <f t="shared" si="14"/>
        <v/>
      </c>
      <c r="G84" s="129"/>
      <c r="H84" s="91" t="str">
        <f t="shared" si="15"/>
        <v/>
      </c>
      <c r="I84" s="91" t="str">
        <f t="shared" si="16"/>
        <v/>
      </c>
      <c r="J84" s="128"/>
      <c r="K84" s="128"/>
      <c r="L84" s="128"/>
      <c r="M84" s="95"/>
      <c r="O84" s="86" t="str">
        <f t="shared" si="17"/>
        <v/>
      </c>
      <c r="P84" s="86" t="str">
        <f t="shared" si="18"/>
        <v/>
      </c>
      <c r="Q84" s="86" t="str">
        <f t="shared" si="19"/>
        <v/>
      </c>
      <c r="R84" s="86" t="str">
        <f t="shared" si="20"/>
        <v/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/>
      </c>
      <c r="B85" s="90" t="str">
        <f>IF(C85="","",VLOOKUP('OPĆI DIO'!$C$3,'OPĆI DIO'!$L$6:$U$138,9,FALSE))</f>
        <v/>
      </c>
      <c r="C85" s="96"/>
      <c r="D85" s="91" t="str">
        <f t="shared" si="13"/>
        <v/>
      </c>
      <c r="E85" s="96"/>
      <c r="F85" s="91" t="str">
        <f t="shared" si="14"/>
        <v/>
      </c>
      <c r="G85" s="129"/>
      <c r="H85" s="91" t="str">
        <f t="shared" si="15"/>
        <v/>
      </c>
      <c r="I85" s="91" t="str">
        <f t="shared" si="16"/>
        <v/>
      </c>
      <c r="J85" s="128"/>
      <c r="K85" s="128"/>
      <c r="L85" s="128"/>
      <c r="M85" s="95"/>
      <c r="O85" s="86" t="str">
        <f t="shared" si="17"/>
        <v/>
      </c>
      <c r="P85" s="86" t="str">
        <f t="shared" si="18"/>
        <v/>
      </c>
      <c r="Q85" s="86" t="str">
        <f t="shared" si="19"/>
        <v/>
      </c>
      <c r="R85" s="86" t="str">
        <f t="shared" si="20"/>
        <v/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/>
      </c>
      <c r="B86" s="90" t="str">
        <f>IF(C86="","",VLOOKUP('OPĆI DIO'!$C$3,'OPĆI DIO'!$L$6:$U$138,9,FALSE))</f>
        <v/>
      </c>
      <c r="C86" s="96"/>
      <c r="D86" s="91" t="str">
        <f t="shared" si="13"/>
        <v/>
      </c>
      <c r="E86" s="96"/>
      <c r="F86" s="91" t="str">
        <f t="shared" si="14"/>
        <v/>
      </c>
      <c r="G86" s="129"/>
      <c r="H86" s="91" t="str">
        <f t="shared" si="15"/>
        <v/>
      </c>
      <c r="I86" s="91" t="str">
        <f t="shared" si="16"/>
        <v/>
      </c>
      <c r="J86" s="128"/>
      <c r="K86" s="128"/>
      <c r="L86" s="128"/>
      <c r="M86" s="95"/>
      <c r="O86" s="86" t="str">
        <f t="shared" si="17"/>
        <v/>
      </c>
      <c r="P86" s="86" t="str">
        <f t="shared" si="18"/>
        <v/>
      </c>
      <c r="Q86" s="86" t="str">
        <f t="shared" si="19"/>
        <v/>
      </c>
      <c r="R86" s="86" t="str">
        <f t="shared" si="20"/>
        <v/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/>
      </c>
      <c r="B87" s="90" t="str">
        <f>IF(C87="","",VLOOKUP('OPĆI DIO'!$C$3,'OPĆI DIO'!$L$6:$U$138,9,FALSE))</f>
        <v/>
      </c>
      <c r="C87" s="96"/>
      <c r="D87" s="91" t="str">
        <f t="shared" si="13"/>
        <v/>
      </c>
      <c r="E87" s="96"/>
      <c r="F87" s="91" t="str">
        <f t="shared" si="14"/>
        <v/>
      </c>
      <c r="G87" s="129"/>
      <c r="H87" s="91" t="str">
        <f t="shared" si="15"/>
        <v/>
      </c>
      <c r="I87" s="91" t="str">
        <f t="shared" si="16"/>
        <v/>
      </c>
      <c r="J87" s="128"/>
      <c r="K87" s="128"/>
      <c r="L87" s="128"/>
      <c r="M87" s="95"/>
      <c r="O87" s="86" t="str">
        <f t="shared" si="17"/>
        <v/>
      </c>
      <c r="P87" s="86" t="str">
        <f t="shared" si="18"/>
        <v/>
      </c>
      <c r="Q87" s="86" t="str">
        <f t="shared" si="19"/>
        <v/>
      </c>
      <c r="R87" s="86" t="str">
        <f t="shared" si="20"/>
        <v/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/>
      </c>
      <c r="B88" s="90" t="str">
        <f>IF(C88="","",VLOOKUP('OPĆI DIO'!$C$3,'OPĆI DIO'!$L$6:$U$138,9,FALSE))</f>
        <v/>
      </c>
      <c r="C88" s="96"/>
      <c r="D88" s="91" t="str">
        <f t="shared" si="13"/>
        <v/>
      </c>
      <c r="E88" s="96"/>
      <c r="F88" s="91" t="str">
        <f t="shared" si="14"/>
        <v/>
      </c>
      <c r="G88" s="129"/>
      <c r="H88" s="91" t="str">
        <f t="shared" si="15"/>
        <v/>
      </c>
      <c r="I88" s="91" t="str">
        <f t="shared" si="16"/>
        <v/>
      </c>
      <c r="J88" s="128"/>
      <c r="K88" s="128"/>
      <c r="L88" s="128"/>
      <c r="M88" s="95"/>
      <c r="O88" s="86" t="str">
        <f t="shared" si="17"/>
        <v/>
      </c>
      <c r="P88" s="86" t="str">
        <f t="shared" si="18"/>
        <v/>
      </c>
      <c r="Q88" s="86" t="str">
        <f t="shared" si="19"/>
        <v/>
      </c>
      <c r="R88" s="86" t="str">
        <f t="shared" si="20"/>
        <v/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/>
      </c>
      <c r="B89" s="90" t="str">
        <f>IF(C89="","",VLOOKUP('OPĆI DIO'!$C$3,'OPĆI DIO'!$L$6:$U$138,9,FALSE))</f>
        <v/>
      </c>
      <c r="C89" s="96"/>
      <c r="D89" s="91" t="str">
        <f t="shared" si="13"/>
        <v/>
      </c>
      <c r="E89" s="96"/>
      <c r="F89" s="91" t="str">
        <f t="shared" si="14"/>
        <v/>
      </c>
      <c r="G89" s="129"/>
      <c r="H89" s="91" t="str">
        <f t="shared" si="15"/>
        <v/>
      </c>
      <c r="I89" s="91" t="str">
        <f t="shared" si="16"/>
        <v/>
      </c>
      <c r="J89" s="128"/>
      <c r="K89" s="128"/>
      <c r="L89" s="128"/>
      <c r="M89" s="95"/>
      <c r="O89" s="86" t="str">
        <f t="shared" si="17"/>
        <v/>
      </c>
      <c r="P89" s="86" t="str">
        <f t="shared" si="18"/>
        <v/>
      </c>
      <c r="Q89" s="86" t="str">
        <f t="shared" si="19"/>
        <v/>
      </c>
      <c r="R89" s="86" t="str">
        <f t="shared" si="20"/>
        <v/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/>
      </c>
      <c r="B90" s="90" t="str">
        <f>IF(C90="","",VLOOKUP('OPĆI DIO'!$C$3,'OPĆI DIO'!$L$6:$U$138,9,FALSE))</f>
        <v/>
      </c>
      <c r="C90" s="96"/>
      <c r="D90" s="91" t="str">
        <f t="shared" si="13"/>
        <v/>
      </c>
      <c r="E90" s="96"/>
      <c r="F90" s="91" t="str">
        <f t="shared" si="14"/>
        <v/>
      </c>
      <c r="G90" s="129"/>
      <c r="H90" s="91" t="str">
        <f t="shared" si="15"/>
        <v/>
      </c>
      <c r="I90" s="91" t="str">
        <f t="shared" si="16"/>
        <v/>
      </c>
      <c r="J90" s="128"/>
      <c r="K90" s="128"/>
      <c r="L90" s="128"/>
      <c r="M90" s="95"/>
      <c r="O90" s="86" t="str">
        <f t="shared" si="17"/>
        <v/>
      </c>
      <c r="P90" s="86" t="str">
        <f t="shared" si="18"/>
        <v/>
      </c>
      <c r="Q90" s="86" t="str">
        <f t="shared" si="19"/>
        <v/>
      </c>
      <c r="R90" s="86" t="str">
        <f t="shared" si="20"/>
        <v/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/>
      </c>
      <c r="B91" s="90" t="str">
        <f>IF(C91="","",VLOOKUP('OPĆI DIO'!$C$3,'OPĆI DIO'!$L$6:$U$138,9,FALSE))</f>
        <v/>
      </c>
      <c r="C91" s="96"/>
      <c r="D91" s="91" t="str">
        <f t="shared" si="13"/>
        <v/>
      </c>
      <c r="E91" s="96"/>
      <c r="F91" s="91" t="str">
        <f t="shared" si="14"/>
        <v/>
      </c>
      <c r="G91" s="129"/>
      <c r="H91" s="91" t="str">
        <f t="shared" si="15"/>
        <v/>
      </c>
      <c r="I91" s="91" t="str">
        <f t="shared" si="16"/>
        <v/>
      </c>
      <c r="J91" s="128"/>
      <c r="K91" s="128"/>
      <c r="L91" s="128"/>
      <c r="M91" s="95"/>
      <c r="O91" s="86" t="str">
        <f t="shared" si="17"/>
        <v/>
      </c>
      <c r="P91" s="86" t="str">
        <f t="shared" si="18"/>
        <v/>
      </c>
      <c r="Q91" s="86" t="str">
        <f t="shared" si="19"/>
        <v/>
      </c>
      <c r="R91" s="86" t="str">
        <f t="shared" si="20"/>
        <v/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/>
      </c>
      <c r="B92" s="90" t="str">
        <f>IF(C92="","",VLOOKUP('OPĆI DIO'!$C$3,'OPĆI DIO'!$L$6:$U$138,9,FALSE))</f>
        <v/>
      </c>
      <c r="C92" s="96"/>
      <c r="D92" s="91" t="str">
        <f t="shared" si="13"/>
        <v/>
      </c>
      <c r="E92" s="96"/>
      <c r="F92" s="91" t="str">
        <f t="shared" si="14"/>
        <v/>
      </c>
      <c r="G92" s="129"/>
      <c r="H92" s="91" t="str">
        <f t="shared" si="15"/>
        <v/>
      </c>
      <c r="I92" s="91" t="str">
        <f t="shared" si="16"/>
        <v/>
      </c>
      <c r="J92" s="128"/>
      <c r="K92" s="128"/>
      <c r="L92" s="128"/>
      <c r="M92" s="95"/>
      <c r="O92" s="86" t="str">
        <f t="shared" si="17"/>
        <v/>
      </c>
      <c r="P92" s="86" t="str">
        <f t="shared" si="18"/>
        <v/>
      </c>
      <c r="Q92" s="86" t="str">
        <f t="shared" si="19"/>
        <v/>
      </c>
      <c r="R92" s="86" t="str">
        <f t="shared" si="20"/>
        <v/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/>
      </c>
      <c r="B93" s="90" t="str">
        <f>IF(C93="","",VLOOKUP('OPĆI DIO'!$C$3,'OPĆI DIO'!$L$6:$U$138,9,FALSE))</f>
        <v/>
      </c>
      <c r="C93" s="96"/>
      <c r="D93" s="91" t="str">
        <f t="shared" si="13"/>
        <v/>
      </c>
      <c r="E93" s="96"/>
      <c r="F93" s="91" t="str">
        <f t="shared" si="14"/>
        <v/>
      </c>
      <c r="G93" s="129"/>
      <c r="H93" s="91" t="str">
        <f t="shared" si="15"/>
        <v/>
      </c>
      <c r="I93" s="91" t="str">
        <f t="shared" si="16"/>
        <v/>
      </c>
      <c r="J93" s="128"/>
      <c r="K93" s="128"/>
      <c r="L93" s="128"/>
      <c r="M93" s="95"/>
      <c r="O93" s="86" t="str">
        <f t="shared" si="17"/>
        <v/>
      </c>
      <c r="P93" s="86" t="str">
        <f t="shared" si="18"/>
        <v/>
      </c>
      <c r="Q93" s="86" t="str">
        <f t="shared" si="19"/>
        <v/>
      </c>
      <c r="R93" s="86" t="str">
        <f t="shared" si="20"/>
        <v/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/>
      </c>
      <c r="B95" s="90" t="str">
        <f>IF(C95="","",VLOOKUP('OPĆI DIO'!$C$3,'OPĆI DIO'!$L$6:$U$138,9,FALSE))</f>
        <v/>
      </c>
      <c r="C95" s="96"/>
      <c r="D95" s="91" t="str">
        <f t="shared" si="13"/>
        <v/>
      </c>
      <c r="E95" s="96"/>
      <c r="F95" s="91" t="str">
        <f t="shared" si="14"/>
        <v/>
      </c>
      <c r="G95" s="129"/>
      <c r="H95" s="91" t="str">
        <f t="shared" si="15"/>
        <v/>
      </c>
      <c r="I95" s="91" t="str">
        <f t="shared" si="16"/>
        <v/>
      </c>
      <c r="J95" s="128"/>
      <c r="K95" s="128"/>
      <c r="L95" s="128"/>
      <c r="M95" s="95"/>
      <c r="O95" s="86" t="str">
        <f t="shared" si="17"/>
        <v/>
      </c>
      <c r="P95" s="86" t="str">
        <f t="shared" si="18"/>
        <v/>
      </c>
      <c r="Q95" s="86" t="str">
        <f t="shared" si="19"/>
        <v/>
      </c>
      <c r="R95" s="86" t="str">
        <f t="shared" si="20"/>
        <v/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/>
      </c>
      <c r="B96" s="90" t="str">
        <f>IF(C96="","",VLOOKUP('OPĆI DIO'!$C$3,'OPĆI DIO'!$L$6:$U$138,9,FALSE))</f>
        <v/>
      </c>
      <c r="C96" s="96"/>
      <c r="D96" s="91" t="str">
        <f t="shared" si="13"/>
        <v/>
      </c>
      <c r="E96" s="96"/>
      <c r="F96" s="91" t="str">
        <f t="shared" si="14"/>
        <v/>
      </c>
      <c r="G96" s="129"/>
      <c r="H96" s="91" t="str">
        <f t="shared" si="15"/>
        <v/>
      </c>
      <c r="I96" s="91" t="str">
        <f t="shared" si="16"/>
        <v/>
      </c>
      <c r="J96" s="128"/>
      <c r="K96" s="128"/>
      <c r="L96" s="128"/>
      <c r="M96" s="95"/>
      <c r="O96" s="86" t="str">
        <f t="shared" si="17"/>
        <v/>
      </c>
      <c r="P96" s="86" t="str">
        <f t="shared" si="18"/>
        <v/>
      </c>
      <c r="Q96" s="86" t="str">
        <f t="shared" si="19"/>
        <v/>
      </c>
      <c r="R96" s="86" t="str">
        <f t="shared" si="20"/>
        <v/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/>
      </c>
      <c r="B97" s="90" t="str">
        <f>IF(C97="","",VLOOKUP('OPĆI DIO'!$C$3,'OPĆI DIO'!$L$6:$U$138,9,FALSE))</f>
        <v/>
      </c>
      <c r="C97" s="96"/>
      <c r="D97" s="91" t="str">
        <f t="shared" si="13"/>
        <v/>
      </c>
      <c r="E97" s="96"/>
      <c r="F97" s="91" t="str">
        <f t="shared" si="14"/>
        <v/>
      </c>
      <c r="G97" s="129"/>
      <c r="H97" s="91" t="str">
        <f t="shared" si="15"/>
        <v/>
      </c>
      <c r="I97" s="91" t="str">
        <f t="shared" si="16"/>
        <v/>
      </c>
      <c r="J97" s="128"/>
      <c r="K97" s="128"/>
      <c r="L97" s="128"/>
      <c r="M97" s="95"/>
      <c r="O97" s="86" t="str">
        <f t="shared" si="17"/>
        <v/>
      </c>
      <c r="P97" s="86" t="str">
        <f t="shared" si="18"/>
        <v/>
      </c>
      <c r="Q97" s="86" t="str">
        <f t="shared" si="19"/>
        <v/>
      </c>
      <c r="R97" s="86" t="str">
        <f t="shared" si="20"/>
        <v/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/>
      </c>
      <c r="B98" s="90" t="str">
        <f>IF(C98="","",VLOOKUP('OPĆI DIO'!$C$3,'OPĆI DIO'!$L$6:$U$138,9,FALSE))</f>
        <v/>
      </c>
      <c r="C98" s="96"/>
      <c r="D98" s="91" t="str">
        <f t="shared" si="13"/>
        <v/>
      </c>
      <c r="E98" s="96"/>
      <c r="F98" s="91" t="str">
        <f t="shared" si="14"/>
        <v/>
      </c>
      <c r="G98" s="129"/>
      <c r="H98" s="91" t="str">
        <f t="shared" si="15"/>
        <v/>
      </c>
      <c r="I98" s="91" t="str">
        <f t="shared" si="16"/>
        <v/>
      </c>
      <c r="J98" s="128"/>
      <c r="K98" s="128"/>
      <c r="L98" s="128"/>
      <c r="M98" s="95"/>
      <c r="O98" s="86" t="str">
        <f t="shared" si="17"/>
        <v/>
      </c>
      <c r="P98" s="86" t="str">
        <f t="shared" si="18"/>
        <v/>
      </c>
      <c r="Q98" s="86" t="str">
        <f t="shared" si="19"/>
        <v/>
      </c>
      <c r="R98" s="86" t="str">
        <f t="shared" si="20"/>
        <v/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/>
      </c>
      <c r="B99" s="90" t="str">
        <f>IF(C99="","",VLOOKUP('OPĆI DIO'!$C$3,'OPĆI DIO'!$L$6:$U$138,9,FALSE))</f>
        <v/>
      </c>
      <c r="C99" s="96"/>
      <c r="D99" s="91" t="str">
        <f t="shared" si="13"/>
        <v/>
      </c>
      <c r="E99" s="96"/>
      <c r="F99" s="91" t="str">
        <f t="shared" si="14"/>
        <v/>
      </c>
      <c r="G99" s="129"/>
      <c r="H99" s="91" t="str">
        <f t="shared" si="15"/>
        <v/>
      </c>
      <c r="I99" s="91" t="str">
        <f t="shared" si="16"/>
        <v/>
      </c>
      <c r="J99" s="128"/>
      <c r="K99" s="128"/>
      <c r="L99" s="128"/>
      <c r="M99" s="95"/>
      <c r="O99" s="86" t="str">
        <f t="shared" si="17"/>
        <v/>
      </c>
      <c r="P99" s="86" t="str">
        <f t="shared" si="18"/>
        <v/>
      </c>
      <c r="Q99" s="86" t="str">
        <f t="shared" si="19"/>
        <v/>
      </c>
      <c r="R99" s="86" t="str">
        <f t="shared" si="20"/>
        <v/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/>
      </c>
      <c r="B100" s="90" t="str">
        <f>IF(C100="","",VLOOKUP('OPĆI DIO'!$C$3,'OPĆI DIO'!$L$6:$U$138,9,FALSE))</f>
        <v/>
      </c>
      <c r="C100" s="96"/>
      <c r="D100" s="91" t="str">
        <f t="shared" si="13"/>
        <v/>
      </c>
      <c r="E100" s="96"/>
      <c r="F100" s="91" t="str">
        <f t="shared" si="14"/>
        <v/>
      </c>
      <c r="G100" s="129"/>
      <c r="H100" s="91" t="str">
        <f t="shared" si="15"/>
        <v/>
      </c>
      <c r="I100" s="91" t="str">
        <f t="shared" si="16"/>
        <v/>
      </c>
      <c r="J100" s="128"/>
      <c r="K100" s="128"/>
      <c r="L100" s="128"/>
      <c r="M100" s="95"/>
      <c r="O100" s="86" t="str">
        <f t="shared" si="17"/>
        <v/>
      </c>
      <c r="P100" s="86" t="str">
        <f t="shared" si="18"/>
        <v/>
      </c>
      <c r="Q100" s="86" t="str">
        <f t="shared" si="19"/>
        <v/>
      </c>
      <c r="R100" s="86" t="str">
        <f t="shared" si="20"/>
        <v/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/>
      </c>
      <c r="B101" s="90" t="str">
        <f>IF(C101="","",VLOOKUP('OPĆI DIO'!$C$3,'OPĆI DIO'!$L$6:$U$138,9,FALSE))</f>
        <v/>
      </c>
      <c r="C101" s="96"/>
      <c r="D101" s="91" t="str">
        <f t="shared" si="13"/>
        <v/>
      </c>
      <c r="E101" s="96"/>
      <c r="F101" s="91" t="str">
        <f t="shared" si="14"/>
        <v/>
      </c>
      <c r="G101" s="129"/>
      <c r="H101" s="91" t="str">
        <f t="shared" si="15"/>
        <v/>
      </c>
      <c r="I101" s="91" t="str">
        <f t="shared" si="16"/>
        <v/>
      </c>
      <c r="J101" s="128"/>
      <c r="K101" s="128"/>
      <c r="L101" s="128"/>
      <c r="M101" s="95"/>
      <c r="O101" s="86" t="str">
        <f t="shared" si="17"/>
        <v/>
      </c>
      <c r="P101" s="86" t="str">
        <f t="shared" si="18"/>
        <v/>
      </c>
      <c r="Q101" s="86" t="str">
        <f t="shared" si="19"/>
        <v/>
      </c>
      <c r="R101" s="86" t="str">
        <f t="shared" si="20"/>
        <v/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/>
      </c>
      <c r="B102" s="90" t="str">
        <f>IF(C102="","",VLOOKUP('OPĆI DIO'!$C$3,'OPĆI DIO'!$L$6:$U$138,9,FALSE))</f>
        <v/>
      </c>
      <c r="C102" s="96"/>
      <c r="D102" s="91" t="str">
        <f t="shared" si="13"/>
        <v/>
      </c>
      <c r="E102" s="96"/>
      <c r="F102" s="91" t="str">
        <f t="shared" si="14"/>
        <v/>
      </c>
      <c r="G102" s="129"/>
      <c r="H102" s="91" t="str">
        <f t="shared" si="15"/>
        <v/>
      </c>
      <c r="I102" s="91" t="str">
        <f t="shared" si="16"/>
        <v/>
      </c>
      <c r="J102" s="128"/>
      <c r="K102" s="128"/>
      <c r="L102" s="128"/>
      <c r="M102" s="95"/>
      <c r="O102" s="86" t="str">
        <f t="shared" si="17"/>
        <v/>
      </c>
      <c r="P102" s="86" t="str">
        <f t="shared" si="18"/>
        <v/>
      </c>
      <c r="Q102" s="86" t="str">
        <f t="shared" si="19"/>
        <v/>
      </c>
      <c r="R102" s="86" t="str">
        <f t="shared" si="20"/>
        <v/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/>
      </c>
      <c r="B103" s="90" t="str">
        <f>IF(C103="","",VLOOKUP('OPĆI DIO'!$C$3,'OPĆI DIO'!$L$6:$U$138,9,FALSE))</f>
        <v/>
      </c>
      <c r="C103" s="96"/>
      <c r="D103" s="91" t="str">
        <f t="shared" si="13"/>
        <v/>
      </c>
      <c r="E103" s="96"/>
      <c r="F103" s="91" t="str">
        <f t="shared" si="14"/>
        <v/>
      </c>
      <c r="G103" s="129"/>
      <c r="H103" s="91" t="str">
        <f t="shared" si="15"/>
        <v/>
      </c>
      <c r="I103" s="91" t="str">
        <f t="shared" si="16"/>
        <v/>
      </c>
      <c r="J103" s="128"/>
      <c r="K103" s="128"/>
      <c r="L103" s="128"/>
      <c r="M103" s="95"/>
      <c r="O103" s="86" t="str">
        <f t="shared" si="17"/>
        <v/>
      </c>
      <c r="P103" s="86" t="str">
        <f t="shared" si="18"/>
        <v/>
      </c>
      <c r="Q103" s="86" t="str">
        <f t="shared" si="19"/>
        <v/>
      </c>
      <c r="R103" s="86" t="str">
        <f t="shared" si="20"/>
        <v/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/>
      </c>
      <c r="B104" s="90" t="str">
        <f>IF(C104="","",VLOOKUP('OPĆI DIO'!$C$3,'OPĆI DIO'!$L$6:$U$138,9,FALSE))</f>
        <v/>
      </c>
      <c r="C104" s="96"/>
      <c r="D104" s="91" t="str">
        <f t="shared" si="13"/>
        <v/>
      </c>
      <c r="E104" s="96"/>
      <c r="F104" s="91" t="str">
        <f t="shared" si="14"/>
        <v/>
      </c>
      <c r="G104" s="129"/>
      <c r="H104" s="91" t="str">
        <f t="shared" si="15"/>
        <v/>
      </c>
      <c r="I104" s="91" t="str">
        <f t="shared" si="16"/>
        <v/>
      </c>
      <c r="J104" s="128"/>
      <c r="K104" s="128"/>
      <c r="L104" s="128"/>
      <c r="M104" s="95"/>
      <c r="O104" s="86" t="str">
        <f t="shared" si="17"/>
        <v/>
      </c>
      <c r="P104" s="86" t="str">
        <f t="shared" si="18"/>
        <v/>
      </c>
      <c r="Q104" s="86" t="str">
        <f t="shared" si="19"/>
        <v/>
      </c>
      <c r="R104" s="86" t="str">
        <f t="shared" si="20"/>
        <v/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/>
      </c>
      <c r="B105" s="90" t="str">
        <f>IF(C105="","",VLOOKUP('OPĆI DIO'!$C$3,'OPĆI DIO'!$L$6:$U$138,9,FALSE))</f>
        <v/>
      </c>
      <c r="C105" s="96"/>
      <c r="D105" s="91" t="str">
        <f t="shared" si="13"/>
        <v/>
      </c>
      <c r="E105" s="96"/>
      <c r="F105" s="91" t="str">
        <f t="shared" si="14"/>
        <v/>
      </c>
      <c r="G105" s="129"/>
      <c r="H105" s="91" t="str">
        <f t="shared" si="15"/>
        <v/>
      </c>
      <c r="I105" s="91" t="str">
        <f t="shared" si="16"/>
        <v/>
      </c>
      <c r="J105" s="128"/>
      <c r="K105" s="128"/>
      <c r="L105" s="128"/>
      <c r="M105" s="95"/>
      <c r="O105" s="86" t="str">
        <f t="shared" si="17"/>
        <v/>
      </c>
      <c r="P105" s="86" t="str">
        <f t="shared" si="18"/>
        <v/>
      </c>
      <c r="Q105" s="86" t="str">
        <f t="shared" si="19"/>
        <v/>
      </c>
      <c r="R105" s="86" t="str">
        <f t="shared" si="20"/>
        <v/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/>
      </c>
      <c r="B106" s="90" t="str">
        <f>IF(C106="","",VLOOKUP('OPĆI DIO'!$C$3,'OPĆI DIO'!$L$6:$U$138,9,FALSE))</f>
        <v/>
      </c>
      <c r="C106" s="96"/>
      <c r="D106" s="91" t="str">
        <f t="shared" si="13"/>
        <v/>
      </c>
      <c r="E106" s="96"/>
      <c r="F106" s="91" t="str">
        <f t="shared" si="14"/>
        <v/>
      </c>
      <c r="G106" s="129"/>
      <c r="H106" s="91" t="str">
        <f t="shared" si="15"/>
        <v/>
      </c>
      <c r="I106" s="91" t="str">
        <f t="shared" si="16"/>
        <v/>
      </c>
      <c r="J106" s="128"/>
      <c r="K106" s="128"/>
      <c r="L106" s="128"/>
      <c r="M106" s="95"/>
      <c r="O106" s="86" t="str">
        <f t="shared" si="17"/>
        <v/>
      </c>
      <c r="P106" s="86" t="str">
        <f t="shared" si="18"/>
        <v/>
      </c>
      <c r="Q106" s="86" t="str">
        <f t="shared" si="19"/>
        <v/>
      </c>
      <c r="R106" s="86" t="str">
        <f t="shared" si="20"/>
        <v/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/>
      </c>
      <c r="B107" s="90" t="str">
        <f>IF(C107="","",VLOOKUP('OPĆI DIO'!$C$3,'OPĆI DIO'!$L$6:$U$138,9,FALSE))</f>
        <v/>
      </c>
      <c r="C107" s="96"/>
      <c r="D107" s="91" t="str">
        <f t="shared" si="13"/>
        <v/>
      </c>
      <c r="E107" s="96"/>
      <c r="F107" s="91" t="str">
        <f t="shared" si="14"/>
        <v/>
      </c>
      <c r="G107" s="129"/>
      <c r="H107" s="91" t="str">
        <f t="shared" si="15"/>
        <v/>
      </c>
      <c r="I107" s="91" t="str">
        <f t="shared" si="16"/>
        <v/>
      </c>
      <c r="J107" s="128"/>
      <c r="K107" s="128"/>
      <c r="L107" s="128"/>
      <c r="M107" s="95"/>
      <c r="O107" s="86" t="str">
        <f t="shared" si="17"/>
        <v/>
      </c>
      <c r="P107" s="86" t="str">
        <f t="shared" si="18"/>
        <v/>
      </c>
      <c r="Q107" s="86" t="str">
        <f t="shared" si="19"/>
        <v/>
      </c>
      <c r="R107" s="86" t="str">
        <f t="shared" si="20"/>
        <v/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/>
      </c>
      <c r="B108" s="90" t="str">
        <f>IF(C108="","",VLOOKUP('OPĆI DIO'!$C$3,'OPĆI DIO'!$L$6:$U$138,9,FALSE))</f>
        <v/>
      </c>
      <c r="C108" s="96"/>
      <c r="D108" s="91" t="str">
        <f t="shared" si="13"/>
        <v/>
      </c>
      <c r="E108" s="96"/>
      <c r="F108" s="91" t="str">
        <f t="shared" si="14"/>
        <v/>
      </c>
      <c r="G108" s="129"/>
      <c r="H108" s="91" t="str">
        <f t="shared" si="15"/>
        <v/>
      </c>
      <c r="I108" s="91" t="str">
        <f t="shared" si="16"/>
        <v/>
      </c>
      <c r="J108" s="128"/>
      <c r="K108" s="128"/>
      <c r="L108" s="128"/>
      <c r="M108" s="95"/>
      <c r="O108" s="86" t="str">
        <f t="shared" si="17"/>
        <v/>
      </c>
      <c r="P108" s="86" t="str">
        <f t="shared" si="18"/>
        <v/>
      </c>
      <c r="Q108" s="86" t="str">
        <f t="shared" si="19"/>
        <v/>
      </c>
      <c r="R108" s="86" t="str">
        <f t="shared" si="20"/>
        <v/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/>
      </c>
      <c r="B109" s="90" t="str">
        <f>IF(C109="","",VLOOKUP('OPĆI DIO'!$C$3,'OPĆI DIO'!$L$6:$U$138,9,FALSE))</f>
        <v/>
      </c>
      <c r="C109" s="96"/>
      <c r="D109" s="91" t="str">
        <f t="shared" si="13"/>
        <v/>
      </c>
      <c r="E109" s="96"/>
      <c r="F109" s="91" t="str">
        <f t="shared" si="14"/>
        <v/>
      </c>
      <c r="G109" s="129"/>
      <c r="H109" s="91" t="str">
        <f t="shared" si="15"/>
        <v/>
      </c>
      <c r="I109" s="91" t="str">
        <f t="shared" si="16"/>
        <v/>
      </c>
      <c r="J109" s="128"/>
      <c r="K109" s="128"/>
      <c r="L109" s="128"/>
      <c r="M109" s="95"/>
      <c r="O109" s="86" t="str">
        <f t="shared" si="17"/>
        <v/>
      </c>
      <c r="P109" s="86" t="str">
        <f t="shared" si="18"/>
        <v/>
      </c>
      <c r="Q109" s="86" t="str">
        <f t="shared" si="19"/>
        <v/>
      </c>
      <c r="R109" s="86" t="str">
        <f t="shared" si="20"/>
        <v/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/>
      </c>
      <c r="B110" s="90" t="str">
        <f>IF(C110="","",VLOOKUP('OPĆI DIO'!$C$3,'OPĆI DIO'!$L$6:$U$138,9,FALSE))</f>
        <v/>
      </c>
      <c r="C110" s="96"/>
      <c r="D110" s="91" t="str">
        <f t="shared" si="13"/>
        <v/>
      </c>
      <c r="E110" s="96"/>
      <c r="F110" s="91" t="str">
        <f t="shared" si="14"/>
        <v/>
      </c>
      <c r="G110" s="129"/>
      <c r="H110" s="91" t="str">
        <f t="shared" si="15"/>
        <v/>
      </c>
      <c r="I110" s="91" t="str">
        <f t="shared" si="16"/>
        <v/>
      </c>
      <c r="J110" s="128"/>
      <c r="K110" s="128"/>
      <c r="L110" s="128"/>
      <c r="M110" s="95"/>
      <c r="O110" s="86" t="str">
        <f t="shared" si="17"/>
        <v/>
      </c>
      <c r="P110" s="86" t="str">
        <f t="shared" si="18"/>
        <v/>
      </c>
      <c r="Q110" s="86" t="str">
        <f t="shared" si="19"/>
        <v/>
      </c>
      <c r="R110" s="86" t="str">
        <f t="shared" si="20"/>
        <v/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/>
      </c>
      <c r="B111" s="90" t="str">
        <f>IF(C111="","",VLOOKUP('OPĆI DIO'!$C$3,'OPĆI DIO'!$L$6:$U$138,9,FALSE))</f>
        <v/>
      </c>
      <c r="C111" s="96"/>
      <c r="D111" s="91" t="str">
        <f t="shared" si="13"/>
        <v/>
      </c>
      <c r="E111" s="96"/>
      <c r="F111" s="91" t="str">
        <f t="shared" si="14"/>
        <v/>
      </c>
      <c r="G111" s="129"/>
      <c r="H111" s="91" t="str">
        <f t="shared" si="15"/>
        <v/>
      </c>
      <c r="I111" s="91" t="str">
        <f t="shared" si="16"/>
        <v/>
      </c>
      <c r="J111" s="128"/>
      <c r="K111" s="128"/>
      <c r="L111" s="128"/>
      <c r="M111" s="95"/>
      <c r="O111" s="86" t="str">
        <f t="shared" si="17"/>
        <v/>
      </c>
      <c r="P111" s="86" t="str">
        <f t="shared" si="18"/>
        <v/>
      </c>
      <c r="Q111" s="86" t="str">
        <f t="shared" si="19"/>
        <v/>
      </c>
      <c r="R111" s="86" t="str">
        <f t="shared" si="20"/>
        <v/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/>
      </c>
      <c r="B112" s="90" t="str">
        <f>IF(C112="","",VLOOKUP('OPĆI DIO'!$C$3,'OPĆI DIO'!$L$6:$U$138,9,FALSE))</f>
        <v/>
      </c>
      <c r="C112" s="96"/>
      <c r="D112" s="91" t="str">
        <f t="shared" si="13"/>
        <v/>
      </c>
      <c r="E112" s="96"/>
      <c r="F112" s="91" t="str">
        <f t="shared" si="14"/>
        <v/>
      </c>
      <c r="G112" s="129"/>
      <c r="H112" s="91" t="str">
        <f t="shared" si="15"/>
        <v/>
      </c>
      <c r="I112" s="91" t="str">
        <f t="shared" si="16"/>
        <v/>
      </c>
      <c r="J112" s="128"/>
      <c r="K112" s="128"/>
      <c r="L112" s="128"/>
      <c r="M112" s="95"/>
      <c r="O112" s="86" t="str">
        <f t="shared" si="17"/>
        <v/>
      </c>
      <c r="P112" s="86" t="str">
        <f t="shared" si="18"/>
        <v/>
      </c>
      <c r="Q112" s="86" t="str">
        <f t="shared" si="19"/>
        <v/>
      </c>
      <c r="R112" s="86" t="str">
        <f t="shared" si="20"/>
        <v/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/>
      </c>
      <c r="B113" s="90" t="str">
        <f>IF(C113="","",VLOOKUP('OPĆI DIO'!$C$3,'OPĆI DIO'!$L$6:$U$138,9,FALSE))</f>
        <v/>
      </c>
      <c r="C113" s="96"/>
      <c r="D113" s="91" t="str">
        <f t="shared" si="13"/>
        <v/>
      </c>
      <c r="E113" s="96"/>
      <c r="F113" s="91" t="str">
        <f t="shared" si="14"/>
        <v/>
      </c>
      <c r="G113" s="129"/>
      <c r="H113" s="91" t="str">
        <f t="shared" si="15"/>
        <v/>
      </c>
      <c r="I113" s="91" t="str">
        <f t="shared" si="16"/>
        <v/>
      </c>
      <c r="J113" s="128"/>
      <c r="K113" s="128"/>
      <c r="L113" s="128"/>
      <c r="M113" s="95"/>
      <c r="O113" s="86" t="str">
        <f t="shared" si="17"/>
        <v/>
      </c>
      <c r="P113" s="86" t="str">
        <f t="shared" si="18"/>
        <v/>
      </c>
      <c r="Q113" s="86" t="str">
        <f t="shared" si="19"/>
        <v/>
      </c>
      <c r="R113" s="86" t="str">
        <f t="shared" si="20"/>
        <v/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/>
      </c>
      <c r="B114" s="90" t="str">
        <f>IF(C114="","",VLOOKUP('OPĆI DIO'!$C$3,'OPĆI DIO'!$L$6:$U$138,9,FALSE))</f>
        <v/>
      </c>
      <c r="C114" s="96"/>
      <c r="D114" s="91" t="str">
        <f t="shared" si="13"/>
        <v/>
      </c>
      <c r="E114" s="96"/>
      <c r="F114" s="91" t="str">
        <f t="shared" si="14"/>
        <v/>
      </c>
      <c r="G114" s="129"/>
      <c r="H114" s="91" t="str">
        <f t="shared" si="15"/>
        <v/>
      </c>
      <c r="I114" s="91" t="str">
        <f t="shared" si="16"/>
        <v/>
      </c>
      <c r="J114" s="128"/>
      <c r="K114" s="128"/>
      <c r="L114" s="128"/>
      <c r="M114" s="95"/>
      <c r="O114" s="86" t="str">
        <f t="shared" si="17"/>
        <v/>
      </c>
      <c r="P114" s="86" t="str">
        <f t="shared" si="18"/>
        <v/>
      </c>
      <c r="Q114" s="86" t="str">
        <f t="shared" si="19"/>
        <v/>
      </c>
      <c r="R114" s="86" t="str">
        <f t="shared" si="20"/>
        <v/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/>
      </c>
      <c r="B115" s="90" t="str">
        <f>IF(C115="","",VLOOKUP('OPĆI DIO'!$C$3,'OPĆI DIO'!$L$6:$U$138,9,FALSE))</f>
        <v/>
      </c>
      <c r="C115" s="96"/>
      <c r="D115" s="91" t="str">
        <f t="shared" si="13"/>
        <v/>
      </c>
      <c r="E115" s="96"/>
      <c r="F115" s="91" t="str">
        <f t="shared" si="14"/>
        <v/>
      </c>
      <c r="G115" s="129"/>
      <c r="H115" s="91" t="str">
        <f t="shared" si="15"/>
        <v/>
      </c>
      <c r="I115" s="91" t="str">
        <f t="shared" si="16"/>
        <v/>
      </c>
      <c r="J115" s="128"/>
      <c r="K115" s="128"/>
      <c r="L115" s="128"/>
      <c r="M115" s="95"/>
      <c r="O115" s="86" t="str">
        <f t="shared" si="17"/>
        <v/>
      </c>
      <c r="P115" s="86" t="str">
        <f t="shared" si="18"/>
        <v/>
      </c>
      <c r="Q115" s="86" t="str">
        <f t="shared" si="19"/>
        <v/>
      </c>
      <c r="R115" s="86" t="str">
        <f t="shared" si="20"/>
        <v/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/>
      </c>
      <c r="B118" s="90" t="str">
        <f>IF(C118="","",VLOOKUP('OPĆI DIO'!$C$3,'OPĆI DIO'!$L$6:$U$138,9,FALSE))</f>
        <v/>
      </c>
      <c r="C118" s="96"/>
      <c r="D118" s="91" t="str">
        <f t="shared" si="13"/>
        <v/>
      </c>
      <c r="E118" s="96"/>
      <c r="F118" s="91" t="str">
        <f t="shared" si="14"/>
        <v/>
      </c>
      <c r="G118" s="129"/>
      <c r="H118" s="91" t="str">
        <f t="shared" si="15"/>
        <v/>
      </c>
      <c r="I118" s="91" t="str">
        <f t="shared" si="16"/>
        <v/>
      </c>
      <c r="J118" s="128"/>
      <c r="K118" s="128"/>
      <c r="L118" s="128"/>
      <c r="M118" s="95"/>
      <c r="O118" s="86" t="str">
        <f t="shared" si="17"/>
        <v/>
      </c>
      <c r="P118" s="86" t="str">
        <f t="shared" si="18"/>
        <v/>
      </c>
      <c r="Q118" s="86" t="str">
        <f t="shared" si="19"/>
        <v/>
      </c>
      <c r="R118" s="86" t="str">
        <f t="shared" si="20"/>
        <v/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1811352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339406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2150758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2150758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323" yWindow="433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23" yWindow="433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H5" sqref="H5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4" t="s">
        <v>664</v>
      </c>
      <c r="B1" s="364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12</v>
      </c>
      <c r="B3" s="91" t="str">
        <f t="shared" ref="B3" si="0">IFERROR(VLOOKUP(A3,$U$6:$V$23,2,FALSE),"")</f>
        <v>Sredstva učešća za pomoći</v>
      </c>
      <c r="C3" s="96">
        <v>3237</v>
      </c>
      <c r="D3" s="91" t="str">
        <f>IFERROR(VLOOKUP(C3,$X$5:$Z$129,2,FALSE),"")</f>
        <v>Intelektualne i osobne usluge</v>
      </c>
      <c r="E3" s="129" t="s">
        <v>929</v>
      </c>
      <c r="F3" s="91" t="str">
        <f>IFERROR(VLOOKUP(E3,$AD$6:$AE$1090,2,FALSE),"")</f>
        <v>Ulaganje u organizacijsku reformu i infrastrukturu sektora istraživanja, razvoja i inovacija</v>
      </c>
      <c r="G3" s="91" t="str">
        <f>IFERROR(VLOOKUP(E3,$AD$6:$AG$1090,4,FALSE),"")</f>
        <v>0150</v>
      </c>
      <c r="H3" s="128">
        <v>34210</v>
      </c>
      <c r="I3" s="128"/>
      <c r="J3" s="128"/>
      <c r="K3" s="143"/>
      <c r="L3" s="142"/>
      <c r="M3" s="142"/>
      <c r="N3" s="143"/>
      <c r="O3" s="322"/>
      <c r="P3" s="95"/>
      <c r="R3" s="86" t="str">
        <f>LEFT(C3,3)</f>
        <v>323</v>
      </c>
      <c r="S3" s="86" t="str">
        <f>LEFT(C3,2)</f>
        <v>32</v>
      </c>
      <c r="T3" s="86" t="str">
        <f>MID(G3,2,2)</f>
        <v>15</v>
      </c>
    </row>
    <row r="4" spans="1:33">
      <c r="A4" s="96">
        <v>563</v>
      </c>
      <c r="B4" s="91" t="str">
        <f t="shared" ref="B4:B67" si="1">IFERROR(VLOOKUP(A4,$U$6:$V$23,2,FALSE),"")</f>
        <v>Europski fond za regionalni razvoj (ERDF)</v>
      </c>
      <c r="C4" s="96">
        <v>3237</v>
      </c>
      <c r="D4" s="91" t="str">
        <f t="shared" ref="D4:D67" si="2">IFERROR(VLOOKUP(C4,$X$5:$Z$129,2,FALSE),"")</f>
        <v>Intelektualne i osobne usluge</v>
      </c>
      <c r="E4" s="129" t="s">
        <v>929</v>
      </c>
      <c r="F4" s="91" t="str">
        <f t="shared" ref="F4:F67" si="3">IFERROR(VLOOKUP(E4,$AD$6:$AE$1090,2,FALSE),"")</f>
        <v>Ulaganje u organizacijsku reformu i infrastrukturu sektora istraživanja, razvoja i inovacija</v>
      </c>
      <c r="G4" s="91" t="str">
        <f t="shared" ref="G4:G67" si="4">IFERROR(VLOOKUP(E4,$AD$6:$AG$1090,4,FALSE),"")</f>
        <v>0150</v>
      </c>
      <c r="H4" s="128">
        <v>239350</v>
      </c>
      <c r="I4" s="128"/>
      <c r="J4" s="128"/>
      <c r="K4" s="143"/>
      <c r="L4" s="142"/>
      <c r="M4" s="142"/>
      <c r="N4" s="143"/>
      <c r="O4" s="322"/>
      <c r="P4" s="95"/>
      <c r="R4" s="86" t="str">
        <f t="shared" ref="R4:R67" si="5">LEFT(C4,3)</f>
        <v>323</v>
      </c>
      <c r="S4" s="86" t="str">
        <f t="shared" ref="S4:S67" si="6">LEFT(C4,2)</f>
        <v>32</v>
      </c>
      <c r="T4" s="86" t="str">
        <f t="shared" ref="T4:T67" si="7">MID(G4,2,2)</f>
        <v>15</v>
      </c>
      <c r="X4" s="92"/>
      <c r="Y4" s="92"/>
    </row>
    <row r="5" spans="1:33">
      <c r="A5" s="96">
        <v>563</v>
      </c>
      <c r="B5" s="91" t="str">
        <f t="shared" si="1"/>
        <v>Europski fond za regionalni razvoj (ERDF)</v>
      </c>
      <c r="C5" s="96">
        <v>3239</v>
      </c>
      <c r="D5" s="91" t="str">
        <f t="shared" si="2"/>
        <v>Ostale usluge</v>
      </c>
      <c r="E5" s="129" t="s">
        <v>929</v>
      </c>
      <c r="F5" s="91" t="str">
        <f t="shared" si="3"/>
        <v>Ulaganje u organizacijsku reformu i infrastrukturu sektora istraživanja, razvoja i inovacija</v>
      </c>
      <c r="G5" s="91" t="str">
        <f t="shared" si="4"/>
        <v>0150</v>
      </c>
      <c r="H5" s="128">
        <v>319</v>
      </c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>323</v>
      </c>
      <c r="S5" s="86" t="str">
        <f t="shared" si="6"/>
        <v>32</v>
      </c>
      <c r="T5" s="86" t="str">
        <f t="shared" si="7"/>
        <v>15</v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563</v>
      </c>
      <c r="B6" s="91" t="str">
        <f t="shared" si="1"/>
        <v>Europski fond za regionalni razvoj (ERDF)</v>
      </c>
      <c r="C6" s="96">
        <v>3299</v>
      </c>
      <c r="D6" s="91" t="str">
        <f t="shared" si="2"/>
        <v>Ostali nespomenuti rashodi poslovanja</v>
      </c>
      <c r="E6" s="129" t="s">
        <v>929</v>
      </c>
      <c r="F6" s="91" t="str">
        <f t="shared" si="3"/>
        <v>Ulaganje u organizacijsku reformu i infrastrukturu sektora istraživanja, razvoja i inovacija</v>
      </c>
      <c r="G6" s="91" t="str">
        <f t="shared" si="4"/>
        <v>0150</v>
      </c>
      <c r="H6" s="128">
        <v>2650</v>
      </c>
      <c r="I6" s="128"/>
      <c r="J6" s="128"/>
      <c r="K6" s="143"/>
      <c r="L6" s="142"/>
      <c r="M6" s="142"/>
      <c r="N6" s="143"/>
      <c r="O6" s="322"/>
      <c r="P6" s="95"/>
      <c r="R6" s="86" t="str">
        <f t="shared" si="5"/>
        <v>329</v>
      </c>
      <c r="S6" s="86" t="str">
        <f t="shared" si="6"/>
        <v>32</v>
      </c>
      <c r="T6" s="86" t="str">
        <f t="shared" si="7"/>
        <v>15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52</v>
      </c>
      <c r="B7" s="91" t="str">
        <f t="shared" si="1"/>
        <v>Ostale pomoći</v>
      </c>
      <c r="C7" s="96">
        <v>3211</v>
      </c>
      <c r="D7" s="91" t="str">
        <f t="shared" si="2"/>
        <v>Službena putovanja</v>
      </c>
      <c r="E7" s="129" t="s">
        <v>2955</v>
      </c>
      <c r="F7" s="91" t="str">
        <f t="shared" si="3"/>
        <v>CEKOM</v>
      </c>
      <c r="G7" s="91" t="str">
        <f t="shared" si="4"/>
        <v>0150</v>
      </c>
      <c r="H7" s="128">
        <v>13272</v>
      </c>
      <c r="I7" s="128"/>
      <c r="J7" s="128"/>
      <c r="K7" s="143"/>
      <c r="L7" s="142"/>
      <c r="M7" s="142"/>
      <c r="N7" s="143"/>
      <c r="O7" s="322"/>
      <c r="P7" s="95"/>
      <c r="R7" s="86" t="str">
        <f t="shared" si="5"/>
        <v>321</v>
      </c>
      <c r="S7" s="86" t="str">
        <f t="shared" si="6"/>
        <v>32</v>
      </c>
      <c r="T7" s="86" t="str">
        <f t="shared" si="7"/>
        <v>15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>
        <v>52</v>
      </c>
      <c r="B8" s="91" t="str">
        <f t="shared" si="1"/>
        <v>Ostale pomoći</v>
      </c>
      <c r="C8" s="96">
        <v>3213</v>
      </c>
      <c r="D8" s="91" t="str">
        <f t="shared" si="2"/>
        <v>Stručno usavršavanje zaposlenika</v>
      </c>
      <c r="E8" s="129" t="s">
        <v>2955</v>
      </c>
      <c r="F8" s="91" t="str">
        <f t="shared" si="3"/>
        <v>CEKOM</v>
      </c>
      <c r="G8" s="91" t="str">
        <f t="shared" si="4"/>
        <v>0150</v>
      </c>
      <c r="H8" s="128">
        <v>10618</v>
      </c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>321</v>
      </c>
      <c r="S8" s="86" t="str">
        <f t="shared" si="6"/>
        <v>32</v>
      </c>
      <c r="T8" s="86" t="str">
        <f t="shared" si="7"/>
        <v>15</v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3221</v>
      </c>
      <c r="D9" s="91" t="str">
        <f t="shared" si="2"/>
        <v>Uredski materijal i ostali materijalni rashodi</v>
      </c>
      <c r="E9" s="129" t="s">
        <v>2955</v>
      </c>
      <c r="F9" s="91" t="str">
        <f t="shared" si="3"/>
        <v>CEKOM</v>
      </c>
      <c r="G9" s="91" t="str">
        <f t="shared" si="4"/>
        <v>0150</v>
      </c>
      <c r="H9" s="128">
        <v>4645</v>
      </c>
      <c r="I9" s="128"/>
      <c r="J9" s="128"/>
      <c r="K9" s="143"/>
      <c r="L9" s="142"/>
      <c r="M9" s="142"/>
      <c r="N9" s="143"/>
      <c r="O9" s="322"/>
      <c r="P9" s="95"/>
      <c r="R9" s="86" t="str">
        <f t="shared" si="5"/>
        <v>322</v>
      </c>
      <c r="S9" s="86" t="str">
        <f t="shared" si="6"/>
        <v>32</v>
      </c>
      <c r="T9" s="86" t="str">
        <f t="shared" si="7"/>
        <v>15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3237</v>
      </c>
      <c r="D10" s="91" t="str">
        <f t="shared" si="2"/>
        <v>Intelektualne i osobne usluge</v>
      </c>
      <c r="E10" s="129" t="s">
        <v>2955</v>
      </c>
      <c r="F10" s="91" t="str">
        <f t="shared" si="3"/>
        <v>CEKOM</v>
      </c>
      <c r="G10" s="91" t="str">
        <f t="shared" si="4"/>
        <v>0150</v>
      </c>
      <c r="H10" s="128">
        <v>1593</v>
      </c>
      <c r="I10" s="128"/>
      <c r="J10" s="128"/>
      <c r="K10" s="143"/>
      <c r="L10" s="142"/>
      <c r="M10" s="142"/>
      <c r="N10" s="143"/>
      <c r="O10" s="322"/>
      <c r="P10" s="95"/>
      <c r="R10" s="86" t="str">
        <f t="shared" si="5"/>
        <v>323</v>
      </c>
      <c r="S10" s="86" t="str">
        <f t="shared" si="6"/>
        <v>32</v>
      </c>
      <c r="T10" s="86" t="str">
        <f t="shared" si="7"/>
        <v>15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3211</v>
      </c>
      <c r="D11" s="91" t="str">
        <f t="shared" si="2"/>
        <v>Službena putovanja</v>
      </c>
      <c r="E11" s="129" t="s">
        <v>2959</v>
      </c>
      <c r="F11" s="91" t="str">
        <f t="shared" si="3"/>
        <v>Klimatske promjene</v>
      </c>
      <c r="G11" s="91" t="str">
        <f t="shared" si="4"/>
        <v>0150</v>
      </c>
      <c r="H11" s="128">
        <v>2654</v>
      </c>
      <c r="I11" s="128"/>
      <c r="J11" s="128"/>
      <c r="K11" s="143"/>
      <c r="L11" s="142"/>
      <c r="M11" s="142"/>
      <c r="N11" s="143"/>
      <c r="O11" s="322"/>
      <c r="P11" s="95"/>
      <c r="R11" s="86" t="str">
        <f t="shared" si="5"/>
        <v>321</v>
      </c>
      <c r="S11" s="86" t="str">
        <f t="shared" si="6"/>
        <v>32</v>
      </c>
      <c r="T11" s="86" t="str">
        <f t="shared" si="7"/>
        <v>15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3221</v>
      </c>
      <c r="D12" s="91" t="str">
        <f t="shared" si="2"/>
        <v>Uredski materijal i ostali materijalni rashodi</v>
      </c>
      <c r="E12" s="129" t="s">
        <v>2959</v>
      </c>
      <c r="F12" s="91" t="str">
        <f t="shared" si="3"/>
        <v>Klimatske promjene</v>
      </c>
      <c r="G12" s="91" t="str">
        <f t="shared" si="4"/>
        <v>0150</v>
      </c>
      <c r="H12" s="128">
        <v>11945</v>
      </c>
      <c r="I12" s="128"/>
      <c r="J12" s="128"/>
      <c r="K12" s="143"/>
      <c r="L12" s="142"/>
      <c r="M12" s="142"/>
      <c r="N12" s="143"/>
      <c r="O12" s="322"/>
      <c r="P12" s="95"/>
      <c r="R12" s="86" t="str">
        <f t="shared" si="5"/>
        <v>322</v>
      </c>
      <c r="S12" s="86" t="str">
        <f t="shared" si="6"/>
        <v>32</v>
      </c>
      <c r="T12" s="86" t="str">
        <f t="shared" si="7"/>
        <v>15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>
        <v>52</v>
      </c>
      <c r="B13" s="91" t="str">
        <f t="shared" si="1"/>
        <v>Ostale pomoći</v>
      </c>
      <c r="C13" s="96">
        <v>3211</v>
      </c>
      <c r="D13" s="91" t="str">
        <f t="shared" si="2"/>
        <v>Službena putovanja</v>
      </c>
      <c r="E13" s="129" t="s">
        <v>699</v>
      </c>
      <c r="F13" s="91" t="str">
        <f t="shared" si="3"/>
        <v>NOVI PODPROJEKT</v>
      </c>
      <c r="G13" s="91" t="str">
        <f t="shared" si="4"/>
        <v>NOVI PODPROJEKT</v>
      </c>
      <c r="H13" s="128">
        <v>2000</v>
      </c>
      <c r="I13" s="128"/>
      <c r="J13" s="128"/>
      <c r="K13" s="143" t="s">
        <v>5285</v>
      </c>
      <c r="L13" s="142">
        <v>44927</v>
      </c>
      <c r="M13" s="142">
        <v>45657</v>
      </c>
      <c r="N13" s="143" t="s">
        <v>5286</v>
      </c>
      <c r="O13" s="322" t="s">
        <v>5290</v>
      </c>
      <c r="P13" s="95"/>
      <c r="R13" s="86" t="str">
        <f t="shared" si="5"/>
        <v>321</v>
      </c>
      <c r="S13" s="86" t="str">
        <f t="shared" si="6"/>
        <v>32</v>
      </c>
      <c r="T13" s="86" t="str">
        <f t="shared" si="7"/>
        <v>OV</v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52</v>
      </c>
      <c r="B14" s="91" t="str">
        <f t="shared" si="1"/>
        <v>Ostale pomoći</v>
      </c>
      <c r="C14" s="96">
        <v>3221</v>
      </c>
      <c r="D14" s="91" t="str">
        <f t="shared" si="2"/>
        <v>Uredski materijal i ostali materijalni rashodi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3500</v>
      </c>
      <c r="I14" s="128">
        <v>1500</v>
      </c>
      <c r="J14" s="128"/>
      <c r="K14" s="143"/>
      <c r="L14" s="142"/>
      <c r="M14" s="142"/>
      <c r="N14" s="143"/>
      <c r="O14" s="322"/>
      <c r="P14" s="95"/>
      <c r="R14" s="86" t="str">
        <f t="shared" si="5"/>
        <v>322</v>
      </c>
      <c r="S14" s="86" t="str">
        <f t="shared" si="6"/>
        <v>32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52</v>
      </c>
      <c r="B15" s="91" t="str">
        <f t="shared" si="1"/>
        <v>Ostale pomoći</v>
      </c>
      <c r="C15" s="96">
        <v>3235</v>
      </c>
      <c r="D15" s="91" t="str">
        <f t="shared" si="2"/>
        <v>Zakupnine i najamnine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1000</v>
      </c>
      <c r="I15" s="128"/>
      <c r="J15" s="128"/>
      <c r="K15" s="143"/>
      <c r="L15" s="142"/>
      <c r="M15" s="142"/>
      <c r="N15" s="143"/>
      <c r="O15" s="322"/>
      <c r="P15" s="95"/>
      <c r="R15" s="86" t="str">
        <f t="shared" si="5"/>
        <v>323</v>
      </c>
      <c r="S15" s="86" t="str">
        <f t="shared" si="6"/>
        <v>32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>
        <v>52</v>
      </c>
      <c r="B16" s="91" t="str">
        <f t="shared" si="1"/>
        <v>Ostale pomoći</v>
      </c>
      <c r="C16" s="96">
        <v>3239</v>
      </c>
      <c r="D16" s="91" t="str">
        <f t="shared" si="2"/>
        <v>Ostale usluge</v>
      </c>
      <c r="E16" s="129" t="s">
        <v>699</v>
      </c>
      <c r="F16" s="91" t="str">
        <f t="shared" si="3"/>
        <v>NOVI PODPROJEKT</v>
      </c>
      <c r="G16" s="91" t="str">
        <f t="shared" si="4"/>
        <v>NOVI PODPROJEKT</v>
      </c>
      <c r="H16" s="128">
        <v>650</v>
      </c>
      <c r="I16" s="128">
        <v>1181</v>
      </c>
      <c r="J16" s="128"/>
      <c r="K16" s="143"/>
      <c r="L16" s="142"/>
      <c r="M16" s="142"/>
      <c r="N16" s="143"/>
      <c r="O16" s="322"/>
      <c r="P16" s="95"/>
      <c r="R16" s="86" t="str">
        <f t="shared" si="5"/>
        <v>323</v>
      </c>
      <c r="S16" s="86" t="str">
        <f t="shared" si="6"/>
        <v>32</v>
      </c>
      <c r="T16" s="86" t="str">
        <f t="shared" si="7"/>
        <v>OV</v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52</v>
      </c>
      <c r="B17" s="91" t="str">
        <f t="shared" si="1"/>
        <v>Ostale pomoći</v>
      </c>
      <c r="C17" s="96">
        <v>3211</v>
      </c>
      <c r="D17" s="91" t="str">
        <f t="shared" si="2"/>
        <v>Službena putovanja</v>
      </c>
      <c r="E17" s="129" t="s">
        <v>699</v>
      </c>
      <c r="F17" s="91" t="str">
        <f t="shared" si="3"/>
        <v>NOVI PODPROJEKT</v>
      </c>
      <c r="G17" s="91" t="str">
        <f t="shared" si="4"/>
        <v>NOVI PODPROJEKT</v>
      </c>
      <c r="H17" s="128">
        <v>500</v>
      </c>
      <c r="I17" s="128">
        <v>500</v>
      </c>
      <c r="J17" s="128"/>
      <c r="K17" s="143" t="s">
        <v>5288</v>
      </c>
      <c r="L17" s="142">
        <v>44711</v>
      </c>
      <c r="M17" s="142">
        <v>45807</v>
      </c>
      <c r="N17" s="143" t="s">
        <v>5286</v>
      </c>
      <c r="O17" s="322" t="s">
        <v>5289</v>
      </c>
      <c r="P17" s="95"/>
      <c r="R17" s="86" t="str">
        <f t="shared" si="5"/>
        <v>321</v>
      </c>
      <c r="S17" s="86" t="str">
        <f t="shared" si="6"/>
        <v>32</v>
      </c>
      <c r="T17" s="86" t="str">
        <f t="shared" si="7"/>
        <v>OV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52</v>
      </c>
      <c r="B18" s="91" t="str">
        <f t="shared" si="1"/>
        <v>Ostale pomoći</v>
      </c>
      <c r="C18" s="96">
        <v>3221</v>
      </c>
      <c r="D18" s="91" t="str">
        <f t="shared" si="2"/>
        <v>Uredski materijal i ostali materijalni rashodi</v>
      </c>
      <c r="E18" s="129" t="s">
        <v>699</v>
      </c>
      <c r="F18" s="91" t="str">
        <f t="shared" si="3"/>
        <v>NOVI PODPROJEKT</v>
      </c>
      <c r="G18" s="91" t="str">
        <f t="shared" si="4"/>
        <v>NOVI PODPROJEKT</v>
      </c>
      <c r="H18" s="128">
        <v>3500</v>
      </c>
      <c r="I18" s="128">
        <v>3500</v>
      </c>
      <c r="J18" s="128"/>
      <c r="K18" s="143"/>
      <c r="L18" s="142"/>
      <c r="M18" s="142"/>
      <c r="N18" s="143"/>
      <c r="O18" s="322"/>
      <c r="P18" s="95"/>
      <c r="R18" s="86" t="str">
        <f t="shared" si="5"/>
        <v>322</v>
      </c>
      <c r="S18" s="86" t="str">
        <f t="shared" si="6"/>
        <v>32</v>
      </c>
      <c r="T18" s="86" t="str">
        <f t="shared" si="7"/>
        <v>OV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52</v>
      </c>
      <c r="B19" s="91" t="str">
        <f t="shared" si="1"/>
        <v>Ostale pomoći</v>
      </c>
      <c r="C19" s="96">
        <v>3236</v>
      </c>
      <c r="D19" s="91" t="str">
        <f t="shared" si="2"/>
        <v>Zdravstvene i veterinarske usluge</v>
      </c>
      <c r="E19" s="129" t="s">
        <v>699</v>
      </c>
      <c r="F19" s="91" t="str">
        <f t="shared" si="3"/>
        <v>NOVI PODPROJEKT</v>
      </c>
      <c r="G19" s="91" t="str">
        <f t="shared" si="4"/>
        <v>NOVI PODPROJEKT</v>
      </c>
      <c r="H19" s="128">
        <v>1000</v>
      </c>
      <c r="I19" s="128">
        <v>1000</v>
      </c>
      <c r="J19" s="128"/>
      <c r="K19" s="143"/>
      <c r="L19" s="142"/>
      <c r="M19" s="142"/>
      <c r="N19" s="143"/>
      <c r="O19" s="322"/>
      <c r="P19" s="95"/>
      <c r="R19" s="86" t="str">
        <f t="shared" si="5"/>
        <v>323</v>
      </c>
      <c r="S19" s="86" t="str">
        <f t="shared" si="6"/>
        <v>32</v>
      </c>
      <c r="T19" s="86" t="str">
        <f t="shared" si="7"/>
        <v>OV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52</v>
      </c>
      <c r="B20" s="91" t="str">
        <f t="shared" si="1"/>
        <v>Ostale pomoći</v>
      </c>
      <c r="C20" s="96">
        <v>3237</v>
      </c>
      <c r="D20" s="91" t="str">
        <f t="shared" si="2"/>
        <v>Intelektualne i osobne usluge</v>
      </c>
      <c r="E20" s="129" t="s">
        <v>699</v>
      </c>
      <c r="F20" s="91" t="str">
        <f t="shared" si="3"/>
        <v>NOVI PODPROJEKT</v>
      </c>
      <c r="G20" s="91" t="str">
        <f t="shared" si="4"/>
        <v>NOVI PODPROJEKT</v>
      </c>
      <c r="H20" s="128">
        <v>2000</v>
      </c>
      <c r="I20" s="128">
        <v>0</v>
      </c>
      <c r="J20" s="128">
        <v>2000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OV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>
        <v>52</v>
      </c>
      <c r="B21" s="91" t="str">
        <f t="shared" si="1"/>
        <v>Ostale pomoći</v>
      </c>
      <c r="C21" s="96">
        <v>4224</v>
      </c>
      <c r="D21" s="91" t="str">
        <f t="shared" si="2"/>
        <v>Medicinska i laboratorijska oprema</v>
      </c>
      <c r="E21" s="129" t="s">
        <v>699</v>
      </c>
      <c r="F21" s="91" t="str">
        <f t="shared" si="3"/>
        <v>NOVI PODPROJEKT</v>
      </c>
      <c r="G21" s="91" t="str">
        <f t="shared" si="4"/>
        <v>NOVI PODPROJEKT</v>
      </c>
      <c r="H21" s="128">
        <v>4000</v>
      </c>
      <c r="I21" s="128">
        <v>4000</v>
      </c>
      <c r="J21" s="128"/>
      <c r="K21" s="143"/>
      <c r="L21" s="142"/>
      <c r="M21" s="142"/>
      <c r="N21" s="143"/>
      <c r="O21" s="322"/>
      <c r="P21" s="95"/>
      <c r="R21" s="86" t="str">
        <f t="shared" si="5"/>
        <v>422</v>
      </c>
      <c r="S21" s="86" t="str">
        <f t="shared" si="6"/>
        <v>42</v>
      </c>
      <c r="T21" s="86" t="str">
        <f t="shared" si="7"/>
        <v>OV</v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/>
      <c r="B22" s="91" t="str">
        <f t="shared" si="1"/>
        <v/>
      </c>
      <c r="C22" s="96"/>
      <c r="D22" s="91" t="str">
        <f t="shared" si="2"/>
        <v/>
      </c>
      <c r="E22" s="129"/>
      <c r="F22" s="91" t="str">
        <f t="shared" si="3"/>
        <v/>
      </c>
      <c r="G22" s="91" t="str">
        <f t="shared" si="4"/>
        <v/>
      </c>
      <c r="H22" s="128"/>
      <c r="I22" s="128"/>
      <c r="J22" s="128"/>
      <c r="K22" s="143"/>
      <c r="L22" s="142"/>
      <c r="M22" s="142"/>
      <c r="N22" s="143"/>
      <c r="O22" s="322"/>
      <c r="P22" s="95"/>
      <c r="R22" s="86" t="str">
        <f t="shared" si="5"/>
        <v/>
      </c>
      <c r="S22" s="86" t="str">
        <f t="shared" si="6"/>
        <v/>
      </c>
      <c r="T22" s="86" t="str">
        <f t="shared" si="7"/>
        <v/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/>
      <c r="B23" s="91" t="str">
        <f t="shared" si="1"/>
        <v/>
      </c>
      <c r="C23" s="96"/>
      <c r="D23" s="91" t="str">
        <f t="shared" si="2"/>
        <v/>
      </c>
      <c r="E23" s="129"/>
      <c r="F23" s="91" t="str">
        <f t="shared" si="3"/>
        <v/>
      </c>
      <c r="G23" s="91" t="str">
        <f t="shared" si="4"/>
        <v/>
      </c>
      <c r="H23" s="128"/>
      <c r="I23" s="128"/>
      <c r="J23" s="128"/>
      <c r="K23" s="143"/>
      <c r="L23" s="142"/>
      <c r="M23" s="142"/>
      <c r="N23" s="143"/>
      <c r="O23" s="322"/>
      <c r="P23" s="95"/>
      <c r="R23" s="86" t="str">
        <f t="shared" si="5"/>
        <v/>
      </c>
      <c r="S23" s="86" t="str">
        <f t="shared" si="6"/>
        <v/>
      </c>
      <c r="T23" s="86" t="str">
        <f t="shared" si="7"/>
        <v/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/>
      <c r="B25" s="91" t="str">
        <f t="shared" si="1"/>
        <v/>
      </c>
      <c r="C25" s="96"/>
      <c r="D25" s="91" t="str">
        <f t="shared" si="2"/>
        <v/>
      </c>
      <c r="E25" s="129"/>
      <c r="F25" s="91" t="str">
        <f t="shared" si="3"/>
        <v/>
      </c>
      <c r="G25" s="91" t="str">
        <f t="shared" si="4"/>
        <v/>
      </c>
      <c r="H25" s="128"/>
      <c r="I25" s="128"/>
      <c r="J25" s="128"/>
      <c r="K25" s="143"/>
      <c r="L25" s="142"/>
      <c r="M25" s="142"/>
      <c r="N25" s="143"/>
      <c r="O25" s="322"/>
      <c r="P25" s="95"/>
      <c r="R25" s="86" t="str">
        <f t="shared" si="5"/>
        <v/>
      </c>
      <c r="S25" s="86" t="str">
        <f t="shared" si="6"/>
        <v/>
      </c>
      <c r="T25" s="86" t="str">
        <f t="shared" si="7"/>
        <v/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/>
      <c r="B26" s="91" t="str">
        <f t="shared" si="1"/>
        <v/>
      </c>
      <c r="C26" s="96"/>
      <c r="D26" s="91" t="str">
        <f t="shared" si="2"/>
        <v/>
      </c>
      <c r="E26" s="129"/>
      <c r="F26" s="91" t="str">
        <f t="shared" si="3"/>
        <v/>
      </c>
      <c r="G26" s="91" t="str">
        <f t="shared" si="4"/>
        <v/>
      </c>
      <c r="H26" s="128"/>
      <c r="I26" s="128"/>
      <c r="J26" s="128"/>
      <c r="K26" s="143"/>
      <c r="L26" s="142"/>
      <c r="M26" s="142"/>
      <c r="N26" s="143"/>
      <c r="O26" s="322"/>
      <c r="P26" s="95"/>
      <c r="R26" s="86" t="str">
        <f t="shared" si="5"/>
        <v/>
      </c>
      <c r="S26" s="86" t="str">
        <f t="shared" si="6"/>
        <v/>
      </c>
      <c r="T26" s="86" t="str">
        <f t="shared" si="7"/>
        <v/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/>
      <c r="B27" s="91" t="str">
        <f t="shared" si="1"/>
        <v/>
      </c>
      <c r="C27" s="96"/>
      <c r="D27" s="91" t="str">
        <f t="shared" si="2"/>
        <v/>
      </c>
      <c r="E27" s="129"/>
      <c r="F27" s="91" t="str">
        <f t="shared" si="3"/>
        <v/>
      </c>
      <c r="G27" s="91" t="str">
        <f t="shared" si="4"/>
        <v/>
      </c>
      <c r="H27" s="128"/>
      <c r="I27" s="128"/>
      <c r="J27" s="128"/>
      <c r="K27" s="143"/>
      <c r="L27" s="142"/>
      <c r="M27" s="142"/>
      <c r="N27" s="143"/>
      <c r="O27" s="322"/>
      <c r="P27" s="95"/>
      <c r="R27" s="86" t="str">
        <f t="shared" si="5"/>
        <v/>
      </c>
      <c r="S27" s="86" t="str">
        <f t="shared" si="6"/>
        <v/>
      </c>
      <c r="T27" s="86" t="str">
        <f t="shared" si="7"/>
        <v/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/>
      <c r="I29" s="128"/>
      <c r="J29" s="128"/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1">IFERROR(VLOOKUP(A68,$U$6:$V$23,2,FALSE),"")</f>
        <v/>
      </c>
      <c r="C68" s="96"/>
      <c r="D68" s="91" t="str">
        <f t="shared" ref="D68:D131" si="12">IFERROR(VLOOKUP(C68,$X$5:$Z$129,2,FALSE),"")</f>
        <v/>
      </c>
      <c r="E68" s="129"/>
      <c r="F68" s="91" t="str">
        <f t="shared" ref="F68:F131" si="13">IFERROR(VLOOKUP(E68,$AD$6:$AE$1090,2,FALSE),"")</f>
        <v/>
      </c>
      <c r="G68" s="91" t="str">
        <f t="shared" ref="G68:G131" si="14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5">LEFT(C68,3)</f>
        <v/>
      </c>
      <c r="S68" s="86" t="str">
        <f t="shared" ref="S68:S131" si="16">LEFT(C68,2)</f>
        <v/>
      </c>
      <c r="T68" s="86" t="str">
        <f t="shared" ref="T68:T131" si="17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1"/>
        <v/>
      </c>
      <c r="C69" s="96"/>
      <c r="D69" s="91" t="str">
        <f t="shared" si="12"/>
        <v/>
      </c>
      <c r="E69" s="129"/>
      <c r="F69" s="91" t="str">
        <f t="shared" si="13"/>
        <v/>
      </c>
      <c r="G69" s="91" t="str">
        <f t="shared" si="14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5"/>
        <v/>
      </c>
      <c r="S69" s="86" t="str">
        <f t="shared" si="16"/>
        <v/>
      </c>
      <c r="T69" s="86" t="str">
        <f t="shared" si="17"/>
        <v/>
      </c>
      <c r="X69" s="86">
        <v>3721</v>
      </c>
      <c r="Y69" s="86" t="s">
        <v>65</v>
      </c>
      <c r="AA69" s="86" t="str">
        <f t="shared" ref="AA69:AA129" si="18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1"/>
        <v/>
      </c>
      <c r="C70" s="96"/>
      <c r="D70" s="91" t="str">
        <f t="shared" si="12"/>
        <v/>
      </c>
      <c r="E70" s="129"/>
      <c r="F70" s="91" t="str">
        <f t="shared" si="13"/>
        <v/>
      </c>
      <c r="G70" s="91" t="str">
        <f t="shared" si="14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5"/>
        <v/>
      </c>
      <c r="S70" s="86" t="str">
        <f t="shared" si="16"/>
        <v/>
      </c>
      <c r="T70" s="86" t="str">
        <f t="shared" si="17"/>
        <v/>
      </c>
      <c r="X70" s="86">
        <v>3722</v>
      </c>
      <c r="Y70" s="86" t="s">
        <v>150</v>
      </c>
      <c r="AA70" s="86" t="str">
        <f t="shared" si="18"/>
        <v>37</v>
      </c>
      <c r="AB70" s="86" t="str">
        <f t="shared" ref="AB70:AB129" si="19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1"/>
        <v/>
      </c>
      <c r="C71" s="96"/>
      <c r="D71" s="91" t="str">
        <f t="shared" si="12"/>
        <v/>
      </c>
      <c r="E71" s="129"/>
      <c r="F71" s="91" t="str">
        <f t="shared" si="13"/>
        <v/>
      </c>
      <c r="G71" s="91" t="str">
        <f t="shared" si="14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5"/>
        <v/>
      </c>
      <c r="S71" s="86" t="str">
        <f t="shared" si="16"/>
        <v/>
      </c>
      <c r="T71" s="86" t="str">
        <f t="shared" si="17"/>
        <v/>
      </c>
      <c r="X71" s="86">
        <v>3723</v>
      </c>
      <c r="Y71" s="86" t="s">
        <v>105</v>
      </c>
      <c r="AA71" s="86" t="str">
        <f t="shared" si="18"/>
        <v>37</v>
      </c>
      <c r="AB71" s="86" t="str">
        <f t="shared" si="19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1"/>
        <v/>
      </c>
      <c r="C72" s="96"/>
      <c r="D72" s="91" t="str">
        <f t="shared" si="12"/>
        <v/>
      </c>
      <c r="E72" s="129"/>
      <c r="F72" s="91" t="str">
        <f t="shared" si="13"/>
        <v/>
      </c>
      <c r="G72" s="91" t="str">
        <f t="shared" si="14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5"/>
        <v/>
      </c>
      <c r="S72" s="86" t="str">
        <f t="shared" si="16"/>
        <v/>
      </c>
      <c r="T72" s="86" t="str">
        <f t="shared" si="17"/>
        <v/>
      </c>
      <c r="X72" s="86">
        <v>3811</v>
      </c>
      <c r="Y72" s="86" t="s">
        <v>55</v>
      </c>
      <c r="AA72" s="86" t="str">
        <f t="shared" si="18"/>
        <v>38</v>
      </c>
      <c r="AB72" s="86" t="str">
        <f t="shared" si="19"/>
        <v>381</v>
      </c>
      <c r="AD72" s="86" t="s">
        <v>2047</v>
      </c>
      <c r="AE72" s="86" t="s">
        <v>2048</v>
      </c>
      <c r="AF72" s="86" t="str">
        <f t="shared" ref="AF72:AF135" si="20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1"/>
        <v/>
      </c>
      <c r="C73" s="96"/>
      <c r="D73" s="91" t="str">
        <f t="shared" si="12"/>
        <v/>
      </c>
      <c r="E73" s="129"/>
      <c r="F73" s="91" t="str">
        <f t="shared" si="13"/>
        <v/>
      </c>
      <c r="G73" s="91" t="str">
        <f t="shared" si="14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5"/>
        <v/>
      </c>
      <c r="S73" s="86" t="str">
        <f t="shared" si="16"/>
        <v/>
      </c>
      <c r="T73" s="86" t="str">
        <f t="shared" si="17"/>
        <v/>
      </c>
      <c r="X73" s="86">
        <v>3812</v>
      </c>
      <c r="Y73" s="86" t="s">
        <v>151</v>
      </c>
      <c r="AA73" s="86" t="str">
        <f t="shared" si="18"/>
        <v>38</v>
      </c>
      <c r="AB73" s="86" t="str">
        <f t="shared" si="19"/>
        <v>381</v>
      </c>
      <c r="AD73" s="86" t="s">
        <v>2049</v>
      </c>
      <c r="AE73" s="86" t="s">
        <v>2050</v>
      </c>
      <c r="AF73" s="86" t="str">
        <f t="shared" si="20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1"/>
        <v/>
      </c>
      <c r="C74" s="96"/>
      <c r="D74" s="91" t="str">
        <f t="shared" si="12"/>
        <v/>
      </c>
      <c r="E74" s="129"/>
      <c r="F74" s="91" t="str">
        <f t="shared" si="13"/>
        <v/>
      </c>
      <c r="G74" s="91" t="str">
        <f t="shared" si="14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5"/>
        <v/>
      </c>
      <c r="S74" s="86" t="str">
        <f t="shared" si="16"/>
        <v/>
      </c>
      <c r="T74" s="86" t="str">
        <f t="shared" si="17"/>
        <v/>
      </c>
      <c r="X74" s="86">
        <v>3813</v>
      </c>
      <c r="Y74" s="86" t="s">
        <v>94</v>
      </c>
      <c r="AA74" s="86" t="str">
        <f t="shared" si="18"/>
        <v>38</v>
      </c>
      <c r="AB74" s="86" t="str">
        <f t="shared" si="19"/>
        <v>381</v>
      </c>
      <c r="AD74" s="86" t="s">
        <v>2051</v>
      </c>
      <c r="AE74" s="86" t="s">
        <v>2052</v>
      </c>
      <c r="AF74" s="86" t="str">
        <f t="shared" si="20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1"/>
        <v/>
      </c>
      <c r="C75" s="96"/>
      <c r="D75" s="91" t="str">
        <f t="shared" si="12"/>
        <v/>
      </c>
      <c r="E75" s="129"/>
      <c r="F75" s="91" t="str">
        <f t="shared" si="13"/>
        <v/>
      </c>
      <c r="G75" s="91" t="str">
        <f t="shared" si="14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5"/>
        <v/>
      </c>
      <c r="S75" s="86" t="str">
        <f t="shared" si="16"/>
        <v/>
      </c>
      <c r="T75" s="86" t="str">
        <f t="shared" si="17"/>
        <v/>
      </c>
      <c r="X75" s="86">
        <v>3821</v>
      </c>
      <c r="Y75" s="86" t="s">
        <v>169</v>
      </c>
      <c r="AA75" s="86" t="str">
        <f t="shared" si="18"/>
        <v>38</v>
      </c>
      <c r="AB75" s="86" t="str">
        <f t="shared" si="19"/>
        <v>382</v>
      </c>
      <c r="AD75" s="86" t="s">
        <v>2053</v>
      </c>
      <c r="AE75" s="86" t="s">
        <v>2054</v>
      </c>
      <c r="AF75" s="86" t="str">
        <f t="shared" si="20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1"/>
        <v/>
      </c>
      <c r="C76" s="96"/>
      <c r="D76" s="91" t="str">
        <f t="shared" si="12"/>
        <v/>
      </c>
      <c r="E76" s="129"/>
      <c r="F76" s="91" t="str">
        <f t="shared" si="13"/>
        <v/>
      </c>
      <c r="G76" s="91" t="str">
        <f t="shared" si="14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5"/>
        <v/>
      </c>
      <c r="S76" s="86" t="str">
        <f t="shared" si="16"/>
        <v/>
      </c>
      <c r="T76" s="86" t="str">
        <f t="shared" si="17"/>
        <v/>
      </c>
      <c r="X76" s="86">
        <v>3831</v>
      </c>
      <c r="Y76" s="86" t="s">
        <v>152</v>
      </c>
      <c r="AA76" s="86" t="str">
        <f t="shared" si="18"/>
        <v>38</v>
      </c>
      <c r="AB76" s="86" t="str">
        <f t="shared" si="19"/>
        <v>383</v>
      </c>
      <c r="AD76" s="86" t="s">
        <v>2055</v>
      </c>
      <c r="AE76" s="86" t="s">
        <v>2056</v>
      </c>
      <c r="AF76" s="86" t="str">
        <f t="shared" si="20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1"/>
        <v/>
      </c>
      <c r="C77" s="96"/>
      <c r="D77" s="91" t="str">
        <f t="shared" si="12"/>
        <v/>
      </c>
      <c r="E77" s="129"/>
      <c r="F77" s="91" t="str">
        <f t="shared" si="13"/>
        <v/>
      </c>
      <c r="G77" s="91" t="str">
        <f t="shared" si="14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5"/>
        <v/>
      </c>
      <c r="S77" s="86" t="str">
        <f t="shared" si="16"/>
        <v/>
      </c>
      <c r="T77" s="86" t="str">
        <f t="shared" si="17"/>
        <v/>
      </c>
      <c r="X77" s="86">
        <v>3832</v>
      </c>
      <c r="Y77" s="86" t="s">
        <v>192</v>
      </c>
      <c r="AA77" s="86" t="str">
        <f t="shared" si="18"/>
        <v>38</v>
      </c>
      <c r="AB77" s="86" t="str">
        <f t="shared" si="19"/>
        <v>383</v>
      </c>
      <c r="AD77" s="86" t="s">
        <v>2057</v>
      </c>
      <c r="AE77" s="86" t="s">
        <v>2058</v>
      </c>
      <c r="AF77" s="86" t="str">
        <f t="shared" si="20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1"/>
        <v/>
      </c>
      <c r="C78" s="96"/>
      <c r="D78" s="91" t="str">
        <f t="shared" si="12"/>
        <v/>
      </c>
      <c r="E78" s="129"/>
      <c r="F78" s="91" t="str">
        <f t="shared" si="13"/>
        <v/>
      </c>
      <c r="G78" s="91" t="str">
        <f t="shared" si="14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5"/>
        <v/>
      </c>
      <c r="S78" s="86" t="str">
        <f t="shared" si="16"/>
        <v/>
      </c>
      <c r="T78" s="86" t="str">
        <f t="shared" si="17"/>
        <v/>
      </c>
      <c r="X78" s="86">
        <v>3833</v>
      </c>
      <c r="Y78" s="86" t="s">
        <v>153</v>
      </c>
      <c r="AA78" s="86" t="str">
        <f t="shared" si="18"/>
        <v>38</v>
      </c>
      <c r="AB78" s="86" t="str">
        <f t="shared" si="19"/>
        <v>383</v>
      </c>
      <c r="AD78" s="86" t="s">
        <v>2059</v>
      </c>
      <c r="AE78" s="86" t="s">
        <v>2060</v>
      </c>
      <c r="AF78" s="86" t="str">
        <f t="shared" si="20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1"/>
        <v/>
      </c>
      <c r="C79" s="96"/>
      <c r="D79" s="91" t="str">
        <f t="shared" si="12"/>
        <v/>
      </c>
      <c r="E79" s="129"/>
      <c r="F79" s="91" t="str">
        <f t="shared" si="13"/>
        <v/>
      </c>
      <c r="G79" s="91" t="str">
        <f t="shared" si="14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5"/>
        <v/>
      </c>
      <c r="S79" s="86" t="str">
        <f t="shared" si="16"/>
        <v/>
      </c>
      <c r="T79" s="86" t="str">
        <f t="shared" si="17"/>
        <v/>
      </c>
      <c r="X79" s="86">
        <v>3834</v>
      </c>
      <c r="Y79" s="86" t="s">
        <v>154</v>
      </c>
      <c r="AA79" s="86" t="str">
        <f t="shared" si="18"/>
        <v>38</v>
      </c>
      <c r="AB79" s="86" t="str">
        <f t="shared" si="19"/>
        <v>383</v>
      </c>
      <c r="AD79" s="86" t="s">
        <v>2061</v>
      </c>
      <c r="AE79" s="86" t="s">
        <v>2062</v>
      </c>
      <c r="AF79" s="86" t="str">
        <f t="shared" si="20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1"/>
        <v/>
      </c>
      <c r="C80" s="96"/>
      <c r="D80" s="91" t="str">
        <f t="shared" si="12"/>
        <v/>
      </c>
      <c r="E80" s="129"/>
      <c r="F80" s="91" t="str">
        <f t="shared" si="13"/>
        <v/>
      </c>
      <c r="G80" s="91" t="str">
        <f t="shared" si="14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5"/>
        <v/>
      </c>
      <c r="S80" s="86" t="str">
        <f t="shared" si="16"/>
        <v/>
      </c>
      <c r="T80" s="86" t="str">
        <f t="shared" si="17"/>
        <v/>
      </c>
      <c r="X80" s="86">
        <v>3835</v>
      </c>
      <c r="Y80" s="86" t="s">
        <v>155</v>
      </c>
      <c r="AA80" s="86" t="str">
        <f t="shared" si="18"/>
        <v>38</v>
      </c>
      <c r="AB80" s="86" t="str">
        <f t="shared" si="19"/>
        <v>383</v>
      </c>
      <c r="AD80" s="86" t="s">
        <v>2063</v>
      </c>
      <c r="AE80" s="86" t="s">
        <v>2064</v>
      </c>
      <c r="AF80" s="86" t="str">
        <f t="shared" si="20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1"/>
        <v/>
      </c>
      <c r="C81" s="96"/>
      <c r="D81" s="91" t="str">
        <f t="shared" si="12"/>
        <v/>
      </c>
      <c r="E81" s="129"/>
      <c r="F81" s="91" t="str">
        <f t="shared" si="13"/>
        <v/>
      </c>
      <c r="G81" s="91" t="str">
        <f t="shared" si="14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5"/>
        <v/>
      </c>
      <c r="S81" s="86" t="str">
        <f t="shared" si="16"/>
        <v/>
      </c>
      <c r="T81" s="86" t="str">
        <f t="shared" si="17"/>
        <v/>
      </c>
      <c r="X81" s="140">
        <v>3861</v>
      </c>
      <c r="Y81" s="141" t="s">
        <v>661</v>
      </c>
      <c r="Z81" s="140"/>
      <c r="AA81" s="140" t="str">
        <f t="shared" si="18"/>
        <v>38</v>
      </c>
      <c r="AB81" s="140" t="str">
        <f t="shared" si="19"/>
        <v>386</v>
      </c>
      <c r="AD81" s="86" t="s">
        <v>2065</v>
      </c>
      <c r="AE81" s="86" t="s">
        <v>2066</v>
      </c>
      <c r="AF81" s="86" t="str">
        <f t="shared" si="20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1"/>
        <v/>
      </c>
      <c r="C82" s="96"/>
      <c r="D82" s="91" t="str">
        <f t="shared" si="12"/>
        <v/>
      </c>
      <c r="E82" s="129"/>
      <c r="F82" s="91" t="str">
        <f t="shared" si="13"/>
        <v/>
      </c>
      <c r="G82" s="91" t="str">
        <f t="shared" si="14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5"/>
        <v/>
      </c>
      <c r="S82" s="86" t="str">
        <f t="shared" si="16"/>
        <v/>
      </c>
      <c r="T82" s="86" t="str">
        <f t="shared" si="17"/>
        <v/>
      </c>
      <c r="X82" s="139">
        <v>3862</v>
      </c>
      <c r="Y82" s="86" t="s">
        <v>662</v>
      </c>
      <c r="AA82" s="86" t="str">
        <f t="shared" si="18"/>
        <v>38</v>
      </c>
      <c r="AB82" s="86" t="str">
        <f t="shared" si="19"/>
        <v>386</v>
      </c>
      <c r="AD82" s="86" t="s">
        <v>2067</v>
      </c>
      <c r="AE82" s="86" t="s">
        <v>2068</v>
      </c>
      <c r="AF82" s="86" t="str">
        <f t="shared" si="20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1"/>
        <v/>
      </c>
      <c r="C83" s="96"/>
      <c r="D83" s="91" t="str">
        <f t="shared" si="12"/>
        <v/>
      </c>
      <c r="E83" s="129"/>
      <c r="F83" s="91" t="str">
        <f t="shared" si="13"/>
        <v/>
      </c>
      <c r="G83" s="91" t="str">
        <f t="shared" si="14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5"/>
        <v/>
      </c>
      <c r="S83" s="86" t="str">
        <f t="shared" si="16"/>
        <v/>
      </c>
      <c r="T83" s="86" t="str">
        <f t="shared" si="17"/>
        <v/>
      </c>
      <c r="X83" s="139">
        <v>3863</v>
      </c>
      <c r="Y83" s="86" t="s">
        <v>663</v>
      </c>
      <c r="AA83" s="86" t="str">
        <f t="shared" si="18"/>
        <v>38</v>
      </c>
      <c r="AB83" s="86" t="str">
        <f t="shared" si="19"/>
        <v>386</v>
      </c>
      <c r="AD83" s="86" t="s">
        <v>2069</v>
      </c>
      <c r="AE83" s="86" t="s">
        <v>2070</v>
      </c>
      <c r="AF83" s="86" t="str">
        <f t="shared" si="20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1"/>
        <v/>
      </c>
      <c r="C84" s="96"/>
      <c r="D84" s="91" t="str">
        <f t="shared" si="12"/>
        <v/>
      </c>
      <c r="E84" s="129"/>
      <c r="F84" s="91" t="str">
        <f t="shared" si="13"/>
        <v/>
      </c>
      <c r="G84" s="91" t="str">
        <f t="shared" si="14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5"/>
        <v/>
      </c>
      <c r="S84" s="86" t="str">
        <f t="shared" si="16"/>
        <v/>
      </c>
      <c r="T84" s="86" t="str">
        <f t="shared" si="17"/>
        <v/>
      </c>
      <c r="X84" s="86">
        <v>4111</v>
      </c>
      <c r="Y84" s="86" t="s">
        <v>156</v>
      </c>
      <c r="AA84" s="86" t="str">
        <f t="shared" si="18"/>
        <v>41</v>
      </c>
      <c r="AB84" s="86" t="str">
        <f t="shared" si="19"/>
        <v>411</v>
      </c>
      <c r="AD84" s="86" t="s">
        <v>3037</v>
      </c>
      <c r="AE84" s="86" t="s">
        <v>3038</v>
      </c>
      <c r="AF84" s="86" t="str">
        <f t="shared" si="20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1"/>
        <v/>
      </c>
      <c r="C85" s="96"/>
      <c r="D85" s="91" t="str">
        <f t="shared" si="12"/>
        <v/>
      </c>
      <c r="E85" s="129"/>
      <c r="F85" s="91" t="str">
        <f t="shared" si="13"/>
        <v/>
      </c>
      <c r="G85" s="91" t="str">
        <f t="shared" si="14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5"/>
        <v/>
      </c>
      <c r="S85" s="86" t="str">
        <f t="shared" si="16"/>
        <v/>
      </c>
      <c r="T85" s="86" t="str">
        <f t="shared" si="17"/>
        <v/>
      </c>
      <c r="X85" s="86">
        <v>4113</v>
      </c>
      <c r="Y85" s="86" t="s">
        <v>190</v>
      </c>
      <c r="AA85" s="86" t="str">
        <f t="shared" si="18"/>
        <v>41</v>
      </c>
      <c r="AB85" s="86" t="str">
        <f t="shared" si="19"/>
        <v>411</v>
      </c>
      <c r="AD85" s="86" t="s">
        <v>3039</v>
      </c>
      <c r="AE85" s="86" t="s">
        <v>3040</v>
      </c>
      <c r="AF85" s="86" t="str">
        <f t="shared" si="20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1"/>
        <v/>
      </c>
      <c r="C86" s="96"/>
      <c r="D86" s="91" t="str">
        <f t="shared" si="12"/>
        <v/>
      </c>
      <c r="E86" s="129"/>
      <c r="F86" s="91" t="str">
        <f t="shared" si="13"/>
        <v/>
      </c>
      <c r="G86" s="91" t="str">
        <f t="shared" si="14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5"/>
        <v/>
      </c>
      <c r="S86" s="86" t="str">
        <f t="shared" si="16"/>
        <v/>
      </c>
      <c r="T86" s="86" t="str">
        <f t="shared" si="17"/>
        <v/>
      </c>
      <c r="X86" s="86">
        <v>4122</v>
      </c>
      <c r="Y86" s="86" t="s">
        <v>157</v>
      </c>
      <c r="AA86" s="86" t="str">
        <f t="shared" si="18"/>
        <v>41</v>
      </c>
      <c r="AB86" s="86" t="str">
        <f t="shared" si="19"/>
        <v>412</v>
      </c>
      <c r="AD86" s="86" t="s">
        <v>3041</v>
      </c>
      <c r="AE86" s="86" t="s">
        <v>3042</v>
      </c>
      <c r="AF86" s="86" t="str">
        <f t="shared" si="20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1"/>
        <v/>
      </c>
      <c r="C87" s="96"/>
      <c r="D87" s="91" t="str">
        <f t="shared" si="12"/>
        <v/>
      </c>
      <c r="E87" s="129"/>
      <c r="F87" s="91" t="str">
        <f t="shared" si="13"/>
        <v/>
      </c>
      <c r="G87" s="91" t="str">
        <f t="shared" si="14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5"/>
        <v/>
      </c>
      <c r="S87" s="86" t="str">
        <f t="shared" si="16"/>
        <v/>
      </c>
      <c r="T87" s="86" t="str">
        <f t="shared" si="17"/>
        <v/>
      </c>
      <c r="X87" s="86">
        <v>4123</v>
      </c>
      <c r="Y87" s="86" t="s">
        <v>128</v>
      </c>
      <c r="AA87" s="86" t="str">
        <f t="shared" si="18"/>
        <v>41</v>
      </c>
      <c r="AB87" s="86" t="str">
        <f t="shared" si="19"/>
        <v>412</v>
      </c>
      <c r="AD87" s="86" t="s">
        <v>3043</v>
      </c>
      <c r="AE87" s="86" t="s">
        <v>3044</v>
      </c>
      <c r="AF87" s="86" t="str">
        <f t="shared" si="20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1"/>
        <v/>
      </c>
      <c r="C88" s="96"/>
      <c r="D88" s="91" t="str">
        <f t="shared" si="12"/>
        <v/>
      </c>
      <c r="E88" s="129"/>
      <c r="F88" s="91" t="str">
        <f t="shared" si="13"/>
        <v/>
      </c>
      <c r="G88" s="91" t="str">
        <f t="shared" si="14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5"/>
        <v/>
      </c>
      <c r="S88" s="86" t="str">
        <f t="shared" si="16"/>
        <v/>
      </c>
      <c r="T88" s="86" t="str">
        <f t="shared" si="17"/>
        <v/>
      </c>
      <c r="X88" s="86">
        <v>4124</v>
      </c>
      <c r="Y88" s="86" t="s">
        <v>114</v>
      </c>
      <c r="AA88" s="86" t="str">
        <f t="shared" si="18"/>
        <v>41</v>
      </c>
      <c r="AB88" s="86" t="str">
        <f t="shared" si="19"/>
        <v>412</v>
      </c>
      <c r="AD88" s="86" t="s">
        <v>3045</v>
      </c>
      <c r="AE88" s="86" t="s">
        <v>3046</v>
      </c>
      <c r="AF88" s="86" t="str">
        <f t="shared" si="20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1"/>
        <v/>
      </c>
      <c r="C89" s="96"/>
      <c r="D89" s="91" t="str">
        <f t="shared" si="12"/>
        <v/>
      </c>
      <c r="E89" s="129"/>
      <c r="F89" s="91" t="str">
        <f t="shared" si="13"/>
        <v/>
      </c>
      <c r="G89" s="91" t="str">
        <f t="shared" si="14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5"/>
        <v/>
      </c>
      <c r="S89" s="86" t="str">
        <f t="shared" si="16"/>
        <v/>
      </c>
      <c r="T89" s="86" t="str">
        <f t="shared" si="17"/>
        <v/>
      </c>
      <c r="X89" s="86">
        <v>4126</v>
      </c>
      <c r="Y89" s="86" t="s">
        <v>158</v>
      </c>
      <c r="AA89" s="86" t="str">
        <f t="shared" si="18"/>
        <v>41</v>
      </c>
      <c r="AB89" s="86" t="str">
        <f t="shared" si="19"/>
        <v>412</v>
      </c>
      <c r="AD89" s="86" t="s">
        <v>3047</v>
      </c>
      <c r="AE89" s="86" t="s">
        <v>3048</v>
      </c>
      <c r="AF89" s="86" t="str">
        <f t="shared" si="20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1"/>
        <v/>
      </c>
      <c r="C90" s="96"/>
      <c r="D90" s="91" t="str">
        <f t="shared" si="12"/>
        <v/>
      </c>
      <c r="E90" s="129"/>
      <c r="F90" s="91" t="str">
        <f t="shared" si="13"/>
        <v/>
      </c>
      <c r="G90" s="91" t="str">
        <f t="shared" si="14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5"/>
        <v/>
      </c>
      <c r="S90" s="86" t="str">
        <f t="shared" si="16"/>
        <v/>
      </c>
      <c r="T90" s="86" t="str">
        <f t="shared" si="17"/>
        <v/>
      </c>
      <c r="X90" s="86">
        <v>4211</v>
      </c>
      <c r="Y90" s="86" t="s">
        <v>172</v>
      </c>
      <c r="AA90" s="86" t="str">
        <f t="shared" si="18"/>
        <v>42</v>
      </c>
      <c r="AB90" s="86" t="str">
        <f t="shared" si="19"/>
        <v>421</v>
      </c>
      <c r="AD90" s="86" t="s">
        <v>3049</v>
      </c>
      <c r="AE90" s="86" t="s">
        <v>3050</v>
      </c>
      <c r="AF90" s="86" t="str">
        <f t="shared" si="20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1"/>
        <v/>
      </c>
      <c r="C91" s="96"/>
      <c r="D91" s="91" t="str">
        <f t="shared" si="12"/>
        <v/>
      </c>
      <c r="E91" s="129"/>
      <c r="F91" s="91" t="str">
        <f t="shared" si="13"/>
        <v/>
      </c>
      <c r="G91" s="91" t="str">
        <f t="shared" si="14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5"/>
        <v/>
      </c>
      <c r="S91" s="86" t="str">
        <f t="shared" si="16"/>
        <v/>
      </c>
      <c r="T91" s="86" t="str">
        <f t="shared" si="17"/>
        <v/>
      </c>
      <c r="X91" s="86">
        <v>4212</v>
      </c>
      <c r="Y91" s="86" t="s">
        <v>60</v>
      </c>
      <c r="AA91" s="86" t="str">
        <f t="shared" si="18"/>
        <v>42</v>
      </c>
      <c r="AB91" s="86" t="str">
        <f t="shared" si="19"/>
        <v>421</v>
      </c>
      <c r="AD91" s="86" t="s">
        <v>3051</v>
      </c>
      <c r="AE91" s="86" t="s">
        <v>3052</v>
      </c>
      <c r="AF91" s="86" t="str">
        <f t="shared" si="20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1"/>
        <v/>
      </c>
      <c r="C92" s="96"/>
      <c r="D92" s="91" t="str">
        <f t="shared" si="12"/>
        <v/>
      </c>
      <c r="E92" s="129"/>
      <c r="F92" s="91" t="str">
        <f t="shared" si="13"/>
        <v/>
      </c>
      <c r="G92" s="91" t="str">
        <f t="shared" si="14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5"/>
        <v/>
      </c>
      <c r="S92" s="86" t="str">
        <f t="shared" si="16"/>
        <v/>
      </c>
      <c r="T92" s="86" t="str">
        <f t="shared" si="17"/>
        <v/>
      </c>
      <c r="X92" s="86">
        <v>4213</v>
      </c>
      <c r="Y92" s="86" t="s">
        <v>159</v>
      </c>
      <c r="AA92" s="86" t="str">
        <f t="shared" si="18"/>
        <v>42</v>
      </c>
      <c r="AB92" s="86" t="str">
        <f t="shared" si="19"/>
        <v>421</v>
      </c>
      <c r="AD92" s="86" t="s">
        <v>3053</v>
      </c>
      <c r="AE92" s="86" t="s">
        <v>1172</v>
      </c>
      <c r="AF92" s="86" t="str">
        <f t="shared" si="20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1"/>
        <v/>
      </c>
      <c r="C93" s="96"/>
      <c r="D93" s="91" t="str">
        <f t="shared" si="12"/>
        <v/>
      </c>
      <c r="E93" s="129"/>
      <c r="F93" s="91" t="str">
        <f t="shared" si="13"/>
        <v/>
      </c>
      <c r="G93" s="91" t="str">
        <f t="shared" si="14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5"/>
        <v/>
      </c>
      <c r="S93" s="86" t="str">
        <f t="shared" si="16"/>
        <v/>
      </c>
      <c r="T93" s="86" t="str">
        <f t="shared" si="17"/>
        <v/>
      </c>
      <c r="X93" s="86">
        <v>4214</v>
      </c>
      <c r="Y93" s="86" t="s">
        <v>160</v>
      </c>
      <c r="AA93" s="86" t="str">
        <f t="shared" si="18"/>
        <v>42</v>
      </c>
      <c r="AB93" s="86" t="str">
        <f t="shared" si="19"/>
        <v>421</v>
      </c>
      <c r="AD93" s="86" t="s">
        <v>712</v>
      </c>
      <c r="AE93" s="86" t="s">
        <v>713</v>
      </c>
      <c r="AF93" s="86" t="str">
        <f t="shared" si="20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1"/>
        <v/>
      </c>
      <c r="C94" s="96"/>
      <c r="D94" s="91" t="str">
        <f t="shared" si="12"/>
        <v/>
      </c>
      <c r="E94" s="129"/>
      <c r="F94" s="91" t="str">
        <f t="shared" si="13"/>
        <v/>
      </c>
      <c r="G94" s="91" t="str">
        <f t="shared" si="14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5"/>
        <v/>
      </c>
      <c r="S94" s="86" t="str">
        <f t="shared" si="16"/>
        <v/>
      </c>
      <c r="T94" s="86" t="str">
        <f t="shared" si="17"/>
        <v/>
      </c>
      <c r="X94" s="86">
        <v>4221</v>
      </c>
      <c r="Y94" s="86" t="s">
        <v>95</v>
      </c>
      <c r="AA94" s="86" t="str">
        <f t="shared" si="18"/>
        <v>42</v>
      </c>
      <c r="AB94" s="86" t="str">
        <f t="shared" si="19"/>
        <v>422</v>
      </c>
      <c r="AD94" s="86" t="s">
        <v>714</v>
      </c>
      <c r="AE94" s="86" t="s">
        <v>715</v>
      </c>
      <c r="AF94" s="86" t="str">
        <f t="shared" si="20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1"/>
        <v/>
      </c>
      <c r="C95" s="96"/>
      <c r="D95" s="91" t="str">
        <f t="shared" si="12"/>
        <v/>
      </c>
      <c r="E95" s="129"/>
      <c r="F95" s="91" t="str">
        <f t="shared" si="13"/>
        <v/>
      </c>
      <c r="G95" s="91" t="str">
        <f t="shared" si="14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5"/>
        <v/>
      </c>
      <c r="S95" s="86" t="str">
        <f t="shared" si="16"/>
        <v/>
      </c>
      <c r="T95" s="86" t="str">
        <f t="shared" si="17"/>
        <v/>
      </c>
      <c r="X95" s="86">
        <v>4222</v>
      </c>
      <c r="Y95" s="86" t="s">
        <v>106</v>
      </c>
      <c r="AA95" s="86" t="str">
        <f t="shared" si="18"/>
        <v>42</v>
      </c>
      <c r="AB95" s="86" t="str">
        <f t="shared" si="19"/>
        <v>422</v>
      </c>
      <c r="AD95" s="86" t="s">
        <v>3054</v>
      </c>
      <c r="AE95" s="86" t="s">
        <v>3055</v>
      </c>
      <c r="AF95" s="86" t="str">
        <f t="shared" si="20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1"/>
        <v/>
      </c>
      <c r="C96" s="96"/>
      <c r="D96" s="91" t="str">
        <f t="shared" si="12"/>
        <v/>
      </c>
      <c r="E96" s="129"/>
      <c r="F96" s="91" t="str">
        <f t="shared" si="13"/>
        <v/>
      </c>
      <c r="G96" s="91" t="str">
        <f t="shared" si="14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5"/>
        <v/>
      </c>
      <c r="S96" s="86" t="str">
        <f t="shared" si="16"/>
        <v/>
      </c>
      <c r="T96" s="86" t="str">
        <f t="shared" si="17"/>
        <v/>
      </c>
      <c r="X96" s="86">
        <v>4223</v>
      </c>
      <c r="Y96" s="86" t="s">
        <v>119</v>
      </c>
      <c r="AA96" s="86" t="str">
        <f t="shared" si="18"/>
        <v>42</v>
      </c>
      <c r="AB96" s="86" t="str">
        <f t="shared" si="19"/>
        <v>422</v>
      </c>
      <c r="AD96" s="86" t="s">
        <v>3056</v>
      </c>
      <c r="AE96" s="86" t="s">
        <v>3057</v>
      </c>
      <c r="AF96" s="86" t="str">
        <f t="shared" si="20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1"/>
        <v/>
      </c>
      <c r="C97" s="96"/>
      <c r="D97" s="91" t="str">
        <f t="shared" si="12"/>
        <v/>
      </c>
      <c r="E97" s="129"/>
      <c r="F97" s="91" t="str">
        <f t="shared" si="13"/>
        <v/>
      </c>
      <c r="G97" s="91" t="str">
        <f t="shared" si="14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5"/>
        <v/>
      </c>
      <c r="S97" s="86" t="str">
        <f t="shared" si="16"/>
        <v/>
      </c>
      <c r="T97" s="86" t="str">
        <f t="shared" si="17"/>
        <v/>
      </c>
      <c r="X97" s="86">
        <v>4224</v>
      </c>
      <c r="Y97" s="86" t="s">
        <v>112</v>
      </c>
      <c r="AA97" s="86" t="str">
        <f t="shared" si="18"/>
        <v>42</v>
      </c>
      <c r="AB97" s="86" t="str">
        <f t="shared" si="19"/>
        <v>422</v>
      </c>
      <c r="AD97" s="86" t="s">
        <v>3058</v>
      </c>
      <c r="AE97" s="86" t="s">
        <v>3059</v>
      </c>
      <c r="AF97" s="86" t="str">
        <f t="shared" si="20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1"/>
        <v/>
      </c>
      <c r="C98" s="96"/>
      <c r="D98" s="91" t="str">
        <f t="shared" si="12"/>
        <v/>
      </c>
      <c r="E98" s="129"/>
      <c r="F98" s="91" t="str">
        <f t="shared" si="13"/>
        <v/>
      </c>
      <c r="G98" s="91" t="str">
        <f t="shared" si="14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5"/>
        <v/>
      </c>
      <c r="S98" s="86" t="str">
        <f t="shared" si="16"/>
        <v/>
      </c>
      <c r="T98" s="86" t="str">
        <f t="shared" si="17"/>
        <v/>
      </c>
      <c r="X98" s="86">
        <v>4225</v>
      </c>
      <c r="Y98" s="86" t="s">
        <v>116</v>
      </c>
      <c r="AA98" s="86" t="str">
        <f t="shared" si="18"/>
        <v>42</v>
      </c>
      <c r="AB98" s="86" t="str">
        <f t="shared" si="19"/>
        <v>422</v>
      </c>
      <c r="AD98" s="86" t="s">
        <v>3060</v>
      </c>
      <c r="AE98" s="86" t="s">
        <v>3061</v>
      </c>
      <c r="AF98" s="86" t="str">
        <f t="shared" si="20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1"/>
        <v/>
      </c>
      <c r="C99" s="96"/>
      <c r="D99" s="91" t="str">
        <f t="shared" si="12"/>
        <v/>
      </c>
      <c r="E99" s="129"/>
      <c r="F99" s="91" t="str">
        <f t="shared" si="13"/>
        <v/>
      </c>
      <c r="G99" s="91" t="str">
        <f t="shared" si="14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5"/>
        <v/>
      </c>
      <c r="S99" s="86" t="str">
        <f t="shared" si="16"/>
        <v/>
      </c>
      <c r="T99" s="86" t="str">
        <f t="shared" si="17"/>
        <v/>
      </c>
      <c r="X99" s="86">
        <v>4226</v>
      </c>
      <c r="Y99" s="86" t="s">
        <v>161</v>
      </c>
      <c r="AA99" s="86" t="str">
        <f t="shared" si="18"/>
        <v>42</v>
      </c>
      <c r="AB99" s="86" t="str">
        <f t="shared" si="19"/>
        <v>422</v>
      </c>
      <c r="AD99" s="86" t="s">
        <v>716</v>
      </c>
      <c r="AE99" s="86" t="s">
        <v>717</v>
      </c>
      <c r="AF99" s="86" t="str">
        <f t="shared" si="20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1"/>
        <v/>
      </c>
      <c r="C100" s="96"/>
      <c r="D100" s="91" t="str">
        <f t="shared" si="12"/>
        <v/>
      </c>
      <c r="E100" s="129"/>
      <c r="F100" s="91" t="str">
        <f t="shared" si="13"/>
        <v/>
      </c>
      <c r="G100" s="91" t="str">
        <f t="shared" si="14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5"/>
        <v/>
      </c>
      <c r="S100" s="86" t="str">
        <f t="shared" si="16"/>
        <v/>
      </c>
      <c r="T100" s="86" t="str">
        <f t="shared" si="17"/>
        <v/>
      </c>
      <c r="X100" s="86">
        <v>4227</v>
      </c>
      <c r="Y100" s="86" t="s">
        <v>129</v>
      </c>
      <c r="AA100" s="86" t="str">
        <f t="shared" si="18"/>
        <v>42</v>
      </c>
      <c r="AB100" s="86" t="str">
        <f t="shared" si="19"/>
        <v>422</v>
      </c>
      <c r="AD100" s="86" t="s">
        <v>718</v>
      </c>
      <c r="AE100" s="86" t="s">
        <v>719</v>
      </c>
      <c r="AF100" s="86" t="str">
        <f t="shared" si="20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1"/>
        <v/>
      </c>
      <c r="C101" s="96"/>
      <c r="D101" s="91" t="str">
        <f t="shared" si="12"/>
        <v/>
      </c>
      <c r="E101" s="129"/>
      <c r="F101" s="91" t="str">
        <f t="shared" si="13"/>
        <v/>
      </c>
      <c r="G101" s="91" t="str">
        <f t="shared" si="14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5"/>
        <v/>
      </c>
      <c r="S101" s="86" t="str">
        <f t="shared" si="16"/>
        <v/>
      </c>
      <c r="T101" s="86" t="str">
        <f t="shared" si="17"/>
        <v/>
      </c>
      <c r="X101" s="86">
        <v>4231</v>
      </c>
      <c r="Y101" s="86" t="s">
        <v>162</v>
      </c>
      <c r="AA101" s="86" t="str">
        <f t="shared" si="18"/>
        <v>42</v>
      </c>
      <c r="AB101" s="86" t="str">
        <f t="shared" si="19"/>
        <v>423</v>
      </c>
      <c r="AD101" s="86" t="s">
        <v>720</v>
      </c>
      <c r="AE101" s="86" t="s">
        <v>721</v>
      </c>
      <c r="AF101" s="86" t="str">
        <f t="shared" si="20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1"/>
        <v/>
      </c>
      <c r="C102" s="96"/>
      <c r="D102" s="91" t="str">
        <f t="shared" si="12"/>
        <v/>
      </c>
      <c r="E102" s="129"/>
      <c r="F102" s="91" t="str">
        <f t="shared" si="13"/>
        <v/>
      </c>
      <c r="G102" s="91" t="str">
        <f t="shared" si="14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5"/>
        <v/>
      </c>
      <c r="S102" s="86" t="str">
        <f t="shared" si="16"/>
        <v/>
      </c>
      <c r="T102" s="86" t="str">
        <f t="shared" si="17"/>
        <v/>
      </c>
      <c r="X102" s="86">
        <v>4233</v>
      </c>
      <c r="Y102" s="86" t="s">
        <v>170</v>
      </c>
      <c r="AA102" s="86" t="str">
        <f t="shared" si="18"/>
        <v>42</v>
      </c>
      <c r="AB102" s="86" t="str">
        <f t="shared" si="19"/>
        <v>423</v>
      </c>
      <c r="AD102" s="86" t="s">
        <v>722</v>
      </c>
      <c r="AE102" s="86" t="s">
        <v>723</v>
      </c>
      <c r="AF102" s="86" t="str">
        <f t="shared" si="20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1"/>
        <v/>
      </c>
      <c r="C103" s="96"/>
      <c r="D103" s="91" t="str">
        <f t="shared" si="12"/>
        <v/>
      </c>
      <c r="E103" s="129"/>
      <c r="F103" s="91" t="str">
        <f t="shared" si="13"/>
        <v/>
      </c>
      <c r="G103" s="91" t="str">
        <f t="shared" si="14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5"/>
        <v/>
      </c>
      <c r="S103" s="86" t="str">
        <f t="shared" si="16"/>
        <v/>
      </c>
      <c r="T103" s="86" t="str">
        <f t="shared" si="17"/>
        <v/>
      </c>
      <c r="X103" s="86">
        <v>4241</v>
      </c>
      <c r="Y103" s="86" t="s">
        <v>107</v>
      </c>
      <c r="AA103" s="86" t="str">
        <f t="shared" si="18"/>
        <v>42</v>
      </c>
      <c r="AB103" s="86" t="str">
        <f t="shared" si="19"/>
        <v>424</v>
      </c>
      <c r="AD103" s="86" t="s">
        <v>724</v>
      </c>
      <c r="AE103" s="86" t="s">
        <v>725</v>
      </c>
      <c r="AF103" s="86" t="str">
        <f t="shared" si="20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1"/>
        <v/>
      </c>
      <c r="C104" s="96"/>
      <c r="D104" s="91" t="str">
        <f t="shared" si="12"/>
        <v/>
      </c>
      <c r="E104" s="129"/>
      <c r="F104" s="91" t="str">
        <f t="shared" si="13"/>
        <v/>
      </c>
      <c r="G104" s="91" t="str">
        <f t="shared" si="14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5"/>
        <v/>
      </c>
      <c r="S104" s="86" t="str">
        <f t="shared" si="16"/>
        <v/>
      </c>
      <c r="T104" s="86" t="str">
        <f t="shared" si="17"/>
        <v/>
      </c>
      <c r="X104" s="86">
        <v>4242</v>
      </c>
      <c r="Y104" s="86" t="s">
        <v>139</v>
      </c>
      <c r="AA104" s="86" t="str">
        <f t="shared" si="18"/>
        <v>42</v>
      </c>
      <c r="AB104" s="86" t="str">
        <f t="shared" si="19"/>
        <v>424</v>
      </c>
      <c r="AD104" s="86" t="s">
        <v>726</v>
      </c>
      <c r="AE104" s="86" t="s">
        <v>727</v>
      </c>
      <c r="AF104" s="86" t="str">
        <f t="shared" si="20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1"/>
        <v/>
      </c>
      <c r="C105" s="96"/>
      <c r="D105" s="91" t="str">
        <f t="shared" si="12"/>
        <v/>
      </c>
      <c r="E105" s="129"/>
      <c r="F105" s="91" t="str">
        <f t="shared" si="13"/>
        <v/>
      </c>
      <c r="G105" s="91" t="str">
        <f t="shared" si="14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5"/>
        <v/>
      </c>
      <c r="S105" s="86" t="str">
        <f t="shared" si="16"/>
        <v/>
      </c>
      <c r="T105" s="86" t="str">
        <f t="shared" si="17"/>
        <v/>
      </c>
      <c r="X105" s="86">
        <v>4244</v>
      </c>
      <c r="Y105" s="86" t="s">
        <v>171</v>
      </c>
      <c r="AA105" s="86" t="str">
        <f t="shared" si="18"/>
        <v>42</v>
      </c>
      <c r="AB105" s="86" t="str">
        <f t="shared" si="19"/>
        <v>424</v>
      </c>
      <c r="AD105" s="86" t="s">
        <v>728</v>
      </c>
      <c r="AE105" s="86" t="s">
        <v>729</v>
      </c>
      <c r="AF105" s="86" t="str">
        <f t="shared" si="20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1"/>
        <v/>
      </c>
      <c r="C106" s="96"/>
      <c r="D106" s="91" t="str">
        <f t="shared" si="12"/>
        <v/>
      </c>
      <c r="E106" s="129"/>
      <c r="F106" s="91" t="str">
        <f t="shared" si="13"/>
        <v/>
      </c>
      <c r="G106" s="91" t="str">
        <f t="shared" si="14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5"/>
        <v/>
      </c>
      <c r="S106" s="86" t="str">
        <f t="shared" si="16"/>
        <v/>
      </c>
      <c r="T106" s="86" t="str">
        <f t="shared" si="17"/>
        <v/>
      </c>
      <c r="X106" s="86">
        <v>4251</v>
      </c>
      <c r="Y106" s="86" t="s">
        <v>163</v>
      </c>
      <c r="AA106" s="86" t="str">
        <f t="shared" si="18"/>
        <v>42</v>
      </c>
      <c r="AB106" s="86" t="str">
        <f t="shared" si="19"/>
        <v>425</v>
      </c>
      <c r="AD106" s="86" t="s">
        <v>730</v>
      </c>
      <c r="AE106" s="86" t="s">
        <v>731</v>
      </c>
      <c r="AF106" s="86" t="str">
        <f t="shared" si="20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1"/>
        <v/>
      </c>
      <c r="C107" s="96"/>
      <c r="D107" s="91" t="str">
        <f t="shared" si="12"/>
        <v/>
      </c>
      <c r="E107" s="129"/>
      <c r="F107" s="91" t="str">
        <f t="shared" si="13"/>
        <v/>
      </c>
      <c r="G107" s="91" t="str">
        <f t="shared" si="14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5"/>
        <v/>
      </c>
      <c r="S107" s="86" t="str">
        <f t="shared" si="16"/>
        <v/>
      </c>
      <c r="T107" s="86" t="str">
        <f t="shared" si="17"/>
        <v/>
      </c>
      <c r="X107" s="86">
        <v>4252</v>
      </c>
      <c r="Y107" s="86" t="s">
        <v>164</v>
      </c>
      <c r="AA107" s="86" t="str">
        <f t="shared" si="18"/>
        <v>42</v>
      </c>
      <c r="AB107" s="86" t="str">
        <f t="shared" si="19"/>
        <v>425</v>
      </c>
      <c r="AD107" s="86" t="s">
        <v>732</v>
      </c>
      <c r="AE107" s="86" t="s">
        <v>733</v>
      </c>
      <c r="AF107" s="86" t="str">
        <f t="shared" si="20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1"/>
        <v/>
      </c>
      <c r="C108" s="96"/>
      <c r="D108" s="91" t="str">
        <f t="shared" si="12"/>
        <v/>
      </c>
      <c r="E108" s="129"/>
      <c r="F108" s="91" t="str">
        <f t="shared" si="13"/>
        <v/>
      </c>
      <c r="G108" s="91" t="str">
        <f t="shared" si="14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5"/>
        <v/>
      </c>
      <c r="S108" s="86" t="str">
        <f t="shared" si="16"/>
        <v/>
      </c>
      <c r="T108" s="86" t="str">
        <f t="shared" si="17"/>
        <v/>
      </c>
      <c r="X108" s="86">
        <v>4262</v>
      </c>
      <c r="Y108" s="86" t="s">
        <v>108</v>
      </c>
      <c r="AA108" s="86" t="str">
        <f t="shared" si="18"/>
        <v>42</v>
      </c>
      <c r="AB108" s="86" t="str">
        <f t="shared" si="19"/>
        <v>426</v>
      </c>
      <c r="AD108" s="86" t="s">
        <v>734</v>
      </c>
      <c r="AE108" s="86" t="s">
        <v>735</v>
      </c>
      <c r="AF108" s="86" t="str">
        <f t="shared" si="20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1"/>
        <v/>
      </c>
      <c r="C109" s="96"/>
      <c r="D109" s="91" t="str">
        <f t="shared" si="12"/>
        <v/>
      </c>
      <c r="E109" s="129"/>
      <c r="F109" s="91" t="str">
        <f t="shared" si="13"/>
        <v/>
      </c>
      <c r="G109" s="91" t="str">
        <f t="shared" si="14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5"/>
        <v/>
      </c>
      <c r="S109" s="86" t="str">
        <f t="shared" si="16"/>
        <v/>
      </c>
      <c r="T109" s="86" t="str">
        <f t="shared" si="17"/>
        <v/>
      </c>
      <c r="X109" s="86">
        <v>4263</v>
      </c>
      <c r="Y109" s="86" t="s">
        <v>165</v>
      </c>
      <c r="AA109" s="86" t="str">
        <f t="shared" si="18"/>
        <v>42</v>
      </c>
      <c r="AB109" s="86" t="str">
        <f t="shared" si="19"/>
        <v>426</v>
      </c>
      <c r="AD109" s="86" t="s">
        <v>736</v>
      </c>
      <c r="AE109" s="86" t="s">
        <v>737</v>
      </c>
      <c r="AF109" s="86" t="str">
        <f t="shared" si="20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1"/>
        <v/>
      </c>
      <c r="C110" s="96"/>
      <c r="D110" s="91" t="str">
        <f t="shared" si="12"/>
        <v/>
      </c>
      <c r="E110" s="129"/>
      <c r="F110" s="91" t="str">
        <f t="shared" si="13"/>
        <v/>
      </c>
      <c r="G110" s="91" t="str">
        <f t="shared" si="14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5"/>
        <v/>
      </c>
      <c r="S110" s="86" t="str">
        <f t="shared" si="16"/>
        <v/>
      </c>
      <c r="T110" s="86" t="str">
        <f t="shared" si="17"/>
        <v/>
      </c>
      <c r="X110" s="86">
        <v>4264</v>
      </c>
      <c r="Y110" s="86" t="s">
        <v>120</v>
      </c>
      <c r="AA110" s="86" t="str">
        <f t="shared" si="18"/>
        <v>42</v>
      </c>
      <c r="AB110" s="86" t="str">
        <f t="shared" si="19"/>
        <v>426</v>
      </c>
      <c r="AD110" s="86" t="s">
        <v>1272</v>
      </c>
      <c r="AE110" s="86" t="s">
        <v>1273</v>
      </c>
      <c r="AF110" s="86" t="str">
        <f t="shared" si="20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1"/>
        <v/>
      </c>
      <c r="C111" s="96"/>
      <c r="D111" s="91" t="str">
        <f t="shared" si="12"/>
        <v/>
      </c>
      <c r="E111" s="129"/>
      <c r="F111" s="91" t="str">
        <f t="shared" si="13"/>
        <v/>
      </c>
      <c r="G111" s="91" t="str">
        <f t="shared" si="14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5"/>
        <v/>
      </c>
      <c r="S111" s="86" t="str">
        <f t="shared" si="16"/>
        <v/>
      </c>
      <c r="T111" s="86" t="str">
        <f t="shared" si="17"/>
        <v/>
      </c>
      <c r="X111" s="86">
        <v>4312</v>
      </c>
      <c r="Y111" s="86" t="s">
        <v>122</v>
      </c>
      <c r="AA111" s="86" t="str">
        <f t="shared" si="18"/>
        <v>43</v>
      </c>
      <c r="AB111" s="86" t="str">
        <f t="shared" si="19"/>
        <v>431</v>
      </c>
      <c r="AD111" s="86" t="s">
        <v>1274</v>
      </c>
      <c r="AE111" s="86" t="s">
        <v>1275</v>
      </c>
      <c r="AF111" s="86" t="str">
        <f t="shared" si="20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1"/>
        <v/>
      </c>
      <c r="C112" s="96"/>
      <c r="D112" s="91" t="str">
        <f t="shared" si="12"/>
        <v/>
      </c>
      <c r="E112" s="129"/>
      <c r="F112" s="91" t="str">
        <f t="shared" si="13"/>
        <v/>
      </c>
      <c r="G112" s="91" t="str">
        <f t="shared" si="14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5"/>
        <v/>
      </c>
      <c r="S112" s="86" t="str">
        <f t="shared" si="16"/>
        <v/>
      </c>
      <c r="T112" s="86" t="str">
        <f t="shared" si="17"/>
        <v/>
      </c>
      <c r="X112" s="86">
        <v>4411</v>
      </c>
      <c r="Y112" s="86" t="s">
        <v>166</v>
      </c>
      <c r="AA112" s="86" t="str">
        <f t="shared" si="18"/>
        <v>44</v>
      </c>
      <c r="AB112" s="86" t="str">
        <f t="shared" si="19"/>
        <v>441</v>
      </c>
      <c r="AD112" s="86" t="s">
        <v>1276</v>
      </c>
      <c r="AE112" s="86" t="s">
        <v>1277</v>
      </c>
      <c r="AF112" s="86" t="str">
        <f t="shared" si="20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1"/>
        <v/>
      </c>
      <c r="C113" s="96"/>
      <c r="D113" s="91" t="str">
        <f t="shared" si="12"/>
        <v/>
      </c>
      <c r="E113" s="129"/>
      <c r="F113" s="91" t="str">
        <f t="shared" si="13"/>
        <v/>
      </c>
      <c r="G113" s="91" t="str">
        <f t="shared" si="14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5"/>
        <v/>
      </c>
      <c r="S113" s="86" t="str">
        <f t="shared" si="16"/>
        <v/>
      </c>
      <c r="T113" s="86" t="str">
        <f t="shared" si="17"/>
        <v/>
      </c>
      <c r="X113" s="86">
        <v>4511</v>
      </c>
      <c r="Y113" s="86" t="s">
        <v>121</v>
      </c>
      <c r="AA113" s="86" t="str">
        <f t="shared" si="18"/>
        <v>45</v>
      </c>
      <c r="AB113" s="86" t="str">
        <f t="shared" si="19"/>
        <v>451</v>
      </c>
      <c r="AD113" s="86" t="s">
        <v>1278</v>
      </c>
      <c r="AE113" s="86" t="s">
        <v>1279</v>
      </c>
      <c r="AF113" s="86" t="str">
        <f t="shared" si="20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1"/>
        <v/>
      </c>
      <c r="C114" s="96"/>
      <c r="D114" s="91" t="str">
        <f t="shared" si="12"/>
        <v/>
      </c>
      <c r="E114" s="129"/>
      <c r="F114" s="91" t="str">
        <f t="shared" si="13"/>
        <v/>
      </c>
      <c r="G114" s="91" t="str">
        <f t="shared" si="14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5"/>
        <v/>
      </c>
      <c r="S114" s="86" t="str">
        <f t="shared" si="16"/>
        <v/>
      </c>
      <c r="T114" s="86" t="str">
        <f t="shared" si="17"/>
        <v/>
      </c>
      <c r="X114" s="86">
        <v>4521</v>
      </c>
      <c r="Y114" s="86" t="s">
        <v>140</v>
      </c>
      <c r="AA114" s="86" t="str">
        <f t="shared" si="18"/>
        <v>45</v>
      </c>
      <c r="AB114" s="86" t="str">
        <f t="shared" si="19"/>
        <v>452</v>
      </c>
      <c r="AD114" s="86" t="s">
        <v>1280</v>
      </c>
      <c r="AE114" s="86" t="s">
        <v>1281</v>
      </c>
      <c r="AF114" s="86" t="str">
        <f t="shared" si="20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1"/>
        <v/>
      </c>
      <c r="C115" s="96"/>
      <c r="D115" s="91" t="str">
        <f t="shared" si="12"/>
        <v/>
      </c>
      <c r="E115" s="129"/>
      <c r="F115" s="91" t="str">
        <f t="shared" si="13"/>
        <v/>
      </c>
      <c r="G115" s="91" t="str">
        <f t="shared" si="14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5"/>
        <v/>
      </c>
      <c r="S115" s="86" t="str">
        <f t="shared" si="16"/>
        <v/>
      </c>
      <c r="T115" s="86" t="str">
        <f t="shared" si="17"/>
        <v/>
      </c>
      <c r="X115" s="86">
        <v>4531</v>
      </c>
      <c r="Y115" s="86" t="s">
        <v>183</v>
      </c>
      <c r="AA115" s="86" t="str">
        <f t="shared" si="18"/>
        <v>45</v>
      </c>
      <c r="AB115" s="86" t="str">
        <f t="shared" si="19"/>
        <v>453</v>
      </c>
      <c r="AD115" s="86" t="s">
        <v>1282</v>
      </c>
      <c r="AE115" s="86" t="s">
        <v>1283</v>
      </c>
      <c r="AF115" s="86" t="str">
        <f t="shared" si="20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1"/>
        <v/>
      </c>
      <c r="C116" s="96"/>
      <c r="D116" s="91" t="str">
        <f t="shared" si="12"/>
        <v/>
      </c>
      <c r="E116" s="129"/>
      <c r="F116" s="91" t="str">
        <f t="shared" si="13"/>
        <v/>
      </c>
      <c r="G116" s="91" t="str">
        <f t="shared" si="14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5"/>
        <v/>
      </c>
      <c r="S116" s="86" t="str">
        <f t="shared" si="16"/>
        <v/>
      </c>
      <c r="T116" s="86" t="str">
        <f t="shared" si="17"/>
        <v/>
      </c>
      <c r="X116" s="86">
        <v>4541</v>
      </c>
      <c r="Y116" s="86" t="s">
        <v>135</v>
      </c>
      <c r="AA116" s="86" t="str">
        <f t="shared" si="18"/>
        <v>45</v>
      </c>
      <c r="AB116" s="86" t="str">
        <f t="shared" si="19"/>
        <v>454</v>
      </c>
      <c r="AD116" s="86" t="s">
        <v>1284</v>
      </c>
      <c r="AE116" s="86" t="s">
        <v>1285</v>
      </c>
      <c r="AF116" s="86" t="str">
        <f t="shared" si="20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1"/>
        <v/>
      </c>
      <c r="C117" s="96"/>
      <c r="D117" s="91" t="str">
        <f t="shared" si="12"/>
        <v/>
      </c>
      <c r="E117" s="129"/>
      <c r="F117" s="91" t="str">
        <f t="shared" si="13"/>
        <v/>
      </c>
      <c r="G117" s="91" t="str">
        <f t="shared" si="14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5"/>
        <v/>
      </c>
      <c r="S117" s="86" t="str">
        <f t="shared" si="16"/>
        <v/>
      </c>
      <c r="T117" s="86" t="str">
        <f t="shared" si="17"/>
        <v/>
      </c>
      <c r="X117" s="86">
        <v>5121</v>
      </c>
      <c r="Y117" s="86" t="s">
        <v>191</v>
      </c>
      <c r="AA117" s="86" t="str">
        <f t="shared" si="18"/>
        <v>51</v>
      </c>
      <c r="AB117" s="86" t="str">
        <f t="shared" si="19"/>
        <v>512</v>
      </c>
      <c r="AD117" s="86" t="s">
        <v>1286</v>
      </c>
      <c r="AE117" s="86" t="s">
        <v>1287</v>
      </c>
      <c r="AF117" s="86" t="str">
        <f t="shared" si="20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1"/>
        <v/>
      </c>
      <c r="C118" s="96"/>
      <c r="D118" s="91" t="str">
        <f t="shared" si="12"/>
        <v/>
      </c>
      <c r="E118" s="129"/>
      <c r="F118" s="91" t="str">
        <f t="shared" si="13"/>
        <v/>
      </c>
      <c r="G118" s="91" t="str">
        <f t="shared" si="14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5"/>
        <v/>
      </c>
      <c r="S118" s="86" t="str">
        <f t="shared" si="16"/>
        <v/>
      </c>
      <c r="T118" s="86" t="str">
        <f t="shared" si="17"/>
        <v/>
      </c>
      <c r="X118" s="86">
        <v>5443</v>
      </c>
      <c r="Y118" s="86" t="s">
        <v>167</v>
      </c>
      <c r="AA118" s="86" t="str">
        <f t="shared" si="18"/>
        <v>54</v>
      </c>
      <c r="AB118" s="86" t="str">
        <f t="shared" si="19"/>
        <v>544</v>
      </c>
      <c r="AD118" s="86" t="s">
        <v>1288</v>
      </c>
      <c r="AE118" s="86" t="s">
        <v>1289</v>
      </c>
      <c r="AF118" s="86" t="str">
        <f t="shared" si="20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1"/>
        <v/>
      </c>
      <c r="C119" s="96"/>
      <c r="D119" s="91" t="str">
        <f t="shared" si="12"/>
        <v/>
      </c>
      <c r="E119" s="129"/>
      <c r="F119" s="91" t="str">
        <f t="shared" si="13"/>
        <v/>
      </c>
      <c r="G119" s="91" t="str">
        <f t="shared" si="14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5"/>
        <v/>
      </c>
      <c r="S119" s="86" t="str">
        <f t="shared" si="16"/>
        <v/>
      </c>
      <c r="T119" s="86" t="str">
        <f t="shared" si="17"/>
        <v/>
      </c>
      <c r="X119" s="86">
        <v>5121</v>
      </c>
      <c r="Y119" s="86" t="s">
        <v>640</v>
      </c>
      <c r="AA119" s="86" t="str">
        <f t="shared" si="18"/>
        <v>51</v>
      </c>
      <c r="AB119" s="86" t="str">
        <f t="shared" si="19"/>
        <v>512</v>
      </c>
      <c r="AD119" s="86" t="s">
        <v>1290</v>
      </c>
      <c r="AE119" s="86" t="s">
        <v>1291</v>
      </c>
      <c r="AF119" s="86" t="str">
        <f t="shared" si="20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1"/>
        <v/>
      </c>
      <c r="C120" s="96"/>
      <c r="D120" s="91" t="str">
        <f t="shared" si="12"/>
        <v/>
      </c>
      <c r="E120" s="129"/>
      <c r="F120" s="91" t="str">
        <f t="shared" si="13"/>
        <v/>
      </c>
      <c r="G120" s="91" t="str">
        <f t="shared" si="14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5"/>
        <v/>
      </c>
      <c r="S120" s="86" t="str">
        <f t="shared" si="16"/>
        <v/>
      </c>
      <c r="T120" s="86" t="str">
        <f t="shared" si="17"/>
        <v/>
      </c>
      <c r="X120" s="86">
        <v>5122</v>
      </c>
      <c r="Y120" s="86" t="s">
        <v>641</v>
      </c>
      <c r="AA120" s="86" t="str">
        <f t="shared" si="18"/>
        <v>51</v>
      </c>
      <c r="AB120" s="86" t="str">
        <f t="shared" si="19"/>
        <v>512</v>
      </c>
      <c r="AD120" s="86" t="s">
        <v>1292</v>
      </c>
      <c r="AE120" s="86" t="s">
        <v>1293</v>
      </c>
      <c r="AF120" s="86" t="str">
        <f t="shared" si="20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1"/>
        <v/>
      </c>
      <c r="C121" s="96"/>
      <c r="D121" s="91" t="str">
        <f t="shared" si="12"/>
        <v/>
      </c>
      <c r="E121" s="129"/>
      <c r="F121" s="91" t="str">
        <f t="shared" si="13"/>
        <v/>
      </c>
      <c r="G121" s="91" t="str">
        <f t="shared" si="14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5"/>
        <v/>
      </c>
      <c r="S121" s="86" t="str">
        <f t="shared" si="16"/>
        <v/>
      </c>
      <c r="T121" s="86" t="str">
        <f t="shared" si="17"/>
        <v/>
      </c>
      <c r="X121" s="86">
        <v>5141</v>
      </c>
      <c r="Y121" s="86" t="s">
        <v>642</v>
      </c>
      <c r="AA121" s="86" t="str">
        <f t="shared" si="18"/>
        <v>51</v>
      </c>
      <c r="AB121" s="86" t="str">
        <f t="shared" si="19"/>
        <v>514</v>
      </c>
      <c r="AD121" s="86" t="s">
        <v>1294</v>
      </c>
      <c r="AE121" s="86" t="s">
        <v>1295</v>
      </c>
      <c r="AF121" s="86" t="str">
        <f t="shared" si="20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1"/>
        <v/>
      </c>
      <c r="C122" s="96"/>
      <c r="D122" s="91" t="str">
        <f t="shared" si="12"/>
        <v/>
      </c>
      <c r="E122" s="129"/>
      <c r="F122" s="91" t="str">
        <f t="shared" si="13"/>
        <v/>
      </c>
      <c r="G122" s="91" t="str">
        <f t="shared" si="14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5"/>
        <v/>
      </c>
      <c r="S122" s="86" t="str">
        <f t="shared" si="16"/>
        <v/>
      </c>
      <c r="T122" s="86" t="str">
        <f t="shared" si="17"/>
        <v/>
      </c>
      <c r="X122" s="86">
        <v>5181</v>
      </c>
      <c r="Y122" s="86" t="s">
        <v>643</v>
      </c>
      <c r="AA122" s="86" t="str">
        <f t="shared" si="18"/>
        <v>51</v>
      </c>
      <c r="AB122" s="86" t="str">
        <f t="shared" si="19"/>
        <v>518</v>
      </c>
      <c r="AD122" s="86" t="s">
        <v>1296</v>
      </c>
      <c r="AE122" s="86" t="s">
        <v>1297</v>
      </c>
      <c r="AF122" s="86" t="str">
        <f t="shared" si="20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1"/>
        <v/>
      </c>
      <c r="C123" s="96"/>
      <c r="D123" s="91" t="str">
        <f t="shared" si="12"/>
        <v/>
      </c>
      <c r="E123" s="129"/>
      <c r="F123" s="91" t="str">
        <f t="shared" si="13"/>
        <v/>
      </c>
      <c r="G123" s="91" t="str">
        <f t="shared" si="14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5"/>
        <v/>
      </c>
      <c r="S123" s="86" t="str">
        <f t="shared" si="16"/>
        <v/>
      </c>
      <c r="T123" s="86" t="str">
        <f t="shared" si="17"/>
        <v/>
      </c>
      <c r="X123" s="86">
        <v>5183</v>
      </c>
      <c r="Y123" s="86" t="s">
        <v>644</v>
      </c>
      <c r="AA123" s="86" t="str">
        <f t="shared" si="18"/>
        <v>51</v>
      </c>
      <c r="AB123" s="86" t="str">
        <f t="shared" si="19"/>
        <v>518</v>
      </c>
      <c r="AD123" s="86" t="s">
        <v>1298</v>
      </c>
      <c r="AE123" s="86" t="s">
        <v>1299</v>
      </c>
      <c r="AF123" s="86" t="str">
        <f t="shared" si="20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1"/>
        <v/>
      </c>
      <c r="C124" s="96"/>
      <c r="D124" s="91" t="str">
        <f t="shared" si="12"/>
        <v/>
      </c>
      <c r="E124" s="129"/>
      <c r="F124" s="91" t="str">
        <f t="shared" si="13"/>
        <v/>
      </c>
      <c r="G124" s="91" t="str">
        <f t="shared" si="14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5"/>
        <v/>
      </c>
      <c r="S124" s="86" t="str">
        <f t="shared" si="16"/>
        <v/>
      </c>
      <c r="T124" s="86" t="str">
        <f t="shared" si="17"/>
        <v/>
      </c>
      <c r="X124" s="86">
        <v>5422</v>
      </c>
      <c r="Y124" s="86" t="s">
        <v>645</v>
      </c>
      <c r="AA124" s="86" t="str">
        <f t="shared" si="18"/>
        <v>54</v>
      </c>
      <c r="AB124" s="86" t="str">
        <f t="shared" si="19"/>
        <v>542</v>
      </c>
      <c r="AD124" s="86" t="s">
        <v>1300</v>
      </c>
      <c r="AE124" s="86" t="s">
        <v>1301</v>
      </c>
      <c r="AF124" s="86" t="str">
        <f t="shared" si="20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1"/>
        <v/>
      </c>
      <c r="C125" s="96"/>
      <c r="D125" s="91" t="str">
        <f t="shared" si="12"/>
        <v/>
      </c>
      <c r="E125" s="129"/>
      <c r="F125" s="91" t="str">
        <f t="shared" si="13"/>
        <v/>
      </c>
      <c r="G125" s="91" t="str">
        <f t="shared" si="14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5"/>
        <v/>
      </c>
      <c r="S125" s="86" t="str">
        <f t="shared" si="16"/>
        <v/>
      </c>
      <c r="T125" s="86" t="str">
        <f t="shared" si="17"/>
        <v/>
      </c>
      <c r="X125" s="86">
        <v>5431</v>
      </c>
      <c r="Y125" s="86" t="s">
        <v>265</v>
      </c>
      <c r="AA125" s="86" t="str">
        <f t="shared" si="18"/>
        <v>54</v>
      </c>
      <c r="AB125" s="86" t="str">
        <f t="shared" si="19"/>
        <v>543</v>
      </c>
      <c r="AD125" s="86" t="s">
        <v>1302</v>
      </c>
      <c r="AE125" s="86" t="s">
        <v>1303</v>
      </c>
      <c r="AF125" s="86" t="str">
        <f t="shared" si="20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1"/>
        <v/>
      </c>
      <c r="C126" s="96"/>
      <c r="D126" s="91" t="str">
        <f t="shared" si="12"/>
        <v/>
      </c>
      <c r="E126" s="129"/>
      <c r="F126" s="91" t="str">
        <f t="shared" si="13"/>
        <v/>
      </c>
      <c r="G126" s="91" t="str">
        <f t="shared" si="14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5"/>
        <v/>
      </c>
      <c r="S126" s="86" t="str">
        <f t="shared" si="16"/>
        <v/>
      </c>
      <c r="T126" s="86" t="str">
        <f t="shared" si="17"/>
        <v/>
      </c>
      <c r="X126" s="86">
        <v>5443</v>
      </c>
      <c r="Y126" s="86" t="s">
        <v>646</v>
      </c>
      <c r="AA126" s="86" t="str">
        <f t="shared" si="18"/>
        <v>54</v>
      </c>
      <c r="AB126" s="86" t="str">
        <f t="shared" si="19"/>
        <v>544</v>
      </c>
      <c r="AD126" s="86" t="s">
        <v>1304</v>
      </c>
      <c r="AE126" s="86" t="s">
        <v>1305</v>
      </c>
      <c r="AF126" s="86" t="str">
        <f t="shared" si="20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1"/>
        <v/>
      </c>
      <c r="C127" s="96"/>
      <c r="D127" s="91" t="str">
        <f t="shared" si="12"/>
        <v/>
      </c>
      <c r="E127" s="129"/>
      <c r="F127" s="91" t="str">
        <f t="shared" si="13"/>
        <v/>
      </c>
      <c r="G127" s="91" t="str">
        <f t="shared" si="14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5"/>
        <v/>
      </c>
      <c r="S127" s="86" t="str">
        <f t="shared" si="16"/>
        <v/>
      </c>
      <c r="T127" s="86" t="str">
        <f t="shared" si="17"/>
        <v/>
      </c>
      <c r="X127" s="86">
        <v>5445</v>
      </c>
      <c r="Y127" s="86" t="s">
        <v>647</v>
      </c>
      <c r="AA127" s="86" t="str">
        <f t="shared" si="18"/>
        <v>54</v>
      </c>
      <c r="AB127" s="86" t="str">
        <f t="shared" si="19"/>
        <v>544</v>
      </c>
      <c r="AD127" s="86" t="s">
        <v>1306</v>
      </c>
      <c r="AE127" s="86" t="s">
        <v>1307</v>
      </c>
      <c r="AF127" s="86" t="str">
        <f t="shared" si="20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1"/>
        <v/>
      </c>
      <c r="C128" s="96"/>
      <c r="D128" s="91" t="str">
        <f t="shared" si="12"/>
        <v/>
      </c>
      <c r="E128" s="129"/>
      <c r="F128" s="91" t="str">
        <f t="shared" si="13"/>
        <v/>
      </c>
      <c r="G128" s="91" t="str">
        <f t="shared" si="14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5"/>
        <v/>
      </c>
      <c r="S128" s="86" t="str">
        <f t="shared" si="16"/>
        <v/>
      </c>
      <c r="T128" s="86" t="str">
        <f t="shared" si="17"/>
        <v/>
      </c>
      <c r="X128" s="86">
        <v>5453</v>
      </c>
      <c r="Y128" s="86" t="s">
        <v>648</v>
      </c>
      <c r="AA128" s="86" t="str">
        <f t="shared" si="18"/>
        <v>54</v>
      </c>
      <c r="AB128" s="86" t="str">
        <f t="shared" si="19"/>
        <v>545</v>
      </c>
      <c r="AD128" s="86" t="s">
        <v>1308</v>
      </c>
      <c r="AE128" s="86" t="s">
        <v>1309</v>
      </c>
      <c r="AF128" s="86" t="str">
        <f t="shared" si="20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1"/>
        <v/>
      </c>
      <c r="C129" s="96"/>
      <c r="D129" s="91" t="str">
        <f t="shared" si="12"/>
        <v/>
      </c>
      <c r="E129" s="129"/>
      <c r="F129" s="91" t="str">
        <f t="shared" si="13"/>
        <v/>
      </c>
      <c r="G129" s="91" t="str">
        <f t="shared" si="14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5"/>
        <v/>
      </c>
      <c r="S129" s="86" t="str">
        <f t="shared" si="16"/>
        <v/>
      </c>
      <c r="T129" s="86" t="str">
        <f t="shared" si="17"/>
        <v/>
      </c>
      <c r="X129" s="86">
        <v>5472</v>
      </c>
      <c r="Y129" s="86" t="s">
        <v>649</v>
      </c>
      <c r="AA129" s="86" t="str">
        <f t="shared" si="18"/>
        <v>54</v>
      </c>
      <c r="AB129" s="86" t="str">
        <f t="shared" si="19"/>
        <v>547</v>
      </c>
      <c r="AD129" s="86" t="s">
        <v>1310</v>
      </c>
      <c r="AE129" s="86" t="s">
        <v>1311</v>
      </c>
      <c r="AF129" s="86" t="str">
        <f t="shared" si="20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1"/>
        <v/>
      </c>
      <c r="C130" s="96"/>
      <c r="D130" s="91" t="str">
        <f t="shared" si="12"/>
        <v/>
      </c>
      <c r="E130" s="129"/>
      <c r="F130" s="91" t="str">
        <f t="shared" si="13"/>
        <v/>
      </c>
      <c r="G130" s="91" t="str">
        <f t="shared" si="14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5"/>
        <v/>
      </c>
      <c r="S130" s="86" t="str">
        <f t="shared" si="16"/>
        <v/>
      </c>
      <c r="T130" s="86" t="str">
        <f t="shared" si="17"/>
        <v/>
      </c>
      <c r="AD130" s="86" t="s">
        <v>1312</v>
      </c>
      <c r="AE130" s="86" t="s">
        <v>1313</v>
      </c>
      <c r="AF130" s="86" t="str">
        <f t="shared" si="20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1"/>
        <v/>
      </c>
      <c r="C131" s="96"/>
      <c r="D131" s="91" t="str">
        <f t="shared" si="12"/>
        <v/>
      </c>
      <c r="E131" s="129"/>
      <c r="F131" s="91" t="str">
        <f t="shared" si="13"/>
        <v/>
      </c>
      <c r="G131" s="91" t="str">
        <f t="shared" si="14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5"/>
        <v/>
      </c>
      <c r="S131" s="86" t="str">
        <f t="shared" si="16"/>
        <v/>
      </c>
      <c r="T131" s="86" t="str">
        <f t="shared" si="17"/>
        <v/>
      </c>
      <c r="AD131" s="86" t="s">
        <v>1314</v>
      </c>
      <c r="AE131" s="86" t="s">
        <v>1315</v>
      </c>
      <c r="AF131" s="86" t="str">
        <f t="shared" si="20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1">IFERROR(VLOOKUP(A132,$U$6:$V$23,2,FALSE),"")</f>
        <v/>
      </c>
      <c r="C132" s="96"/>
      <c r="D132" s="91" t="str">
        <f t="shared" ref="D132:D195" si="22">IFERROR(VLOOKUP(C132,$X$5:$Z$129,2,FALSE),"")</f>
        <v/>
      </c>
      <c r="E132" s="129"/>
      <c r="F132" s="91" t="str">
        <f t="shared" ref="F132:F195" si="23">IFERROR(VLOOKUP(E132,$AD$6:$AE$1090,2,FALSE),"")</f>
        <v/>
      </c>
      <c r="G132" s="91" t="str">
        <f t="shared" ref="G132:G195" si="24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5">LEFT(C132,3)</f>
        <v/>
      </c>
      <c r="S132" s="86" t="str">
        <f t="shared" ref="S132:S195" si="26">LEFT(C132,2)</f>
        <v/>
      </c>
      <c r="T132" s="86" t="str">
        <f t="shared" ref="T132:T195" si="27">MID(G132,2,2)</f>
        <v/>
      </c>
      <c r="AD132" s="86" t="s">
        <v>1316</v>
      </c>
      <c r="AE132" s="86" t="s">
        <v>1317</v>
      </c>
      <c r="AF132" s="86" t="str">
        <f t="shared" si="20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1"/>
        <v/>
      </c>
      <c r="C133" s="96"/>
      <c r="D133" s="91" t="str">
        <f t="shared" si="22"/>
        <v/>
      </c>
      <c r="E133" s="129"/>
      <c r="F133" s="91" t="str">
        <f t="shared" si="23"/>
        <v/>
      </c>
      <c r="G133" s="91" t="str">
        <f t="shared" si="24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5"/>
        <v/>
      </c>
      <c r="S133" s="86" t="str">
        <f t="shared" si="26"/>
        <v/>
      </c>
      <c r="T133" s="86" t="str">
        <f t="shared" si="27"/>
        <v/>
      </c>
      <c r="AD133" s="86" t="s">
        <v>1318</v>
      </c>
      <c r="AE133" s="86" t="s">
        <v>1319</v>
      </c>
      <c r="AF133" s="86" t="str">
        <f t="shared" si="20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1"/>
        <v/>
      </c>
      <c r="C134" s="96"/>
      <c r="D134" s="91" t="str">
        <f t="shared" si="22"/>
        <v/>
      </c>
      <c r="E134" s="129"/>
      <c r="F134" s="91" t="str">
        <f t="shared" si="23"/>
        <v/>
      </c>
      <c r="G134" s="91" t="str">
        <f t="shared" si="24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5"/>
        <v/>
      </c>
      <c r="S134" s="86" t="str">
        <f t="shared" si="26"/>
        <v/>
      </c>
      <c r="T134" s="86" t="str">
        <f t="shared" si="27"/>
        <v/>
      </c>
      <c r="AD134" s="86" t="s">
        <v>1320</v>
      </c>
      <c r="AE134" s="86" t="s">
        <v>1321</v>
      </c>
      <c r="AF134" s="86" t="str">
        <f t="shared" si="20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1"/>
        <v/>
      </c>
      <c r="C135" s="96"/>
      <c r="D135" s="91" t="str">
        <f t="shared" si="22"/>
        <v/>
      </c>
      <c r="E135" s="129"/>
      <c r="F135" s="91" t="str">
        <f t="shared" si="23"/>
        <v/>
      </c>
      <c r="G135" s="91" t="str">
        <f t="shared" si="24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5"/>
        <v/>
      </c>
      <c r="S135" s="86" t="str">
        <f t="shared" si="26"/>
        <v/>
      </c>
      <c r="T135" s="86" t="str">
        <f t="shared" si="27"/>
        <v/>
      </c>
      <c r="AD135" s="86" t="s">
        <v>1322</v>
      </c>
      <c r="AE135" s="86" t="s">
        <v>1323</v>
      </c>
      <c r="AF135" s="86" t="str">
        <f t="shared" si="20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1"/>
        <v/>
      </c>
      <c r="C136" s="96"/>
      <c r="D136" s="91" t="str">
        <f t="shared" si="22"/>
        <v/>
      </c>
      <c r="E136" s="129"/>
      <c r="F136" s="91" t="str">
        <f t="shared" si="23"/>
        <v/>
      </c>
      <c r="G136" s="91" t="str">
        <f t="shared" si="24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5"/>
        <v/>
      </c>
      <c r="S136" s="86" t="str">
        <f t="shared" si="26"/>
        <v/>
      </c>
      <c r="T136" s="86" t="str">
        <f t="shared" si="27"/>
        <v/>
      </c>
      <c r="AD136" s="86" t="s">
        <v>1324</v>
      </c>
      <c r="AE136" s="86" t="s">
        <v>1325</v>
      </c>
      <c r="AF136" s="86" t="str">
        <f t="shared" ref="AF136:AF199" si="28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1"/>
        <v/>
      </c>
      <c r="C137" s="96"/>
      <c r="D137" s="91" t="str">
        <f t="shared" si="22"/>
        <v/>
      </c>
      <c r="E137" s="129"/>
      <c r="F137" s="91" t="str">
        <f t="shared" si="23"/>
        <v/>
      </c>
      <c r="G137" s="91" t="str">
        <f t="shared" si="24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5"/>
        <v/>
      </c>
      <c r="S137" s="86" t="str">
        <f t="shared" si="26"/>
        <v/>
      </c>
      <c r="T137" s="86" t="str">
        <f t="shared" si="27"/>
        <v/>
      </c>
      <c r="AD137" s="86" t="s">
        <v>1326</v>
      </c>
      <c r="AE137" s="86" t="s">
        <v>1327</v>
      </c>
      <c r="AF137" s="86" t="str">
        <f t="shared" si="28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1"/>
        <v/>
      </c>
      <c r="C138" s="96"/>
      <c r="D138" s="91" t="str">
        <f t="shared" si="22"/>
        <v/>
      </c>
      <c r="E138" s="129"/>
      <c r="F138" s="91" t="str">
        <f t="shared" si="23"/>
        <v/>
      </c>
      <c r="G138" s="91" t="str">
        <f t="shared" si="24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5"/>
        <v/>
      </c>
      <c r="S138" s="86" t="str">
        <f t="shared" si="26"/>
        <v/>
      </c>
      <c r="T138" s="86" t="str">
        <f t="shared" si="27"/>
        <v/>
      </c>
      <c r="AD138" s="86" t="s">
        <v>1328</v>
      </c>
      <c r="AE138" s="86" t="s">
        <v>1329</v>
      </c>
      <c r="AF138" s="86" t="str">
        <f t="shared" si="28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1"/>
        <v/>
      </c>
      <c r="C139" s="96"/>
      <c r="D139" s="91" t="str">
        <f t="shared" si="22"/>
        <v/>
      </c>
      <c r="E139" s="129"/>
      <c r="F139" s="91" t="str">
        <f t="shared" si="23"/>
        <v/>
      </c>
      <c r="G139" s="91" t="str">
        <f t="shared" si="24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5"/>
        <v/>
      </c>
      <c r="S139" s="86" t="str">
        <f t="shared" si="26"/>
        <v/>
      </c>
      <c r="T139" s="86" t="str">
        <f t="shared" si="27"/>
        <v/>
      </c>
      <c r="AD139" s="86" t="s">
        <v>1330</v>
      </c>
      <c r="AE139" s="86" t="s">
        <v>1331</v>
      </c>
      <c r="AF139" s="86" t="str">
        <f t="shared" si="28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1"/>
        <v/>
      </c>
      <c r="C140" s="96"/>
      <c r="D140" s="91" t="str">
        <f t="shared" si="22"/>
        <v/>
      </c>
      <c r="E140" s="129"/>
      <c r="F140" s="91" t="str">
        <f t="shared" si="23"/>
        <v/>
      </c>
      <c r="G140" s="91" t="str">
        <f t="shared" si="24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5"/>
        <v/>
      </c>
      <c r="S140" s="86" t="str">
        <f t="shared" si="26"/>
        <v/>
      </c>
      <c r="T140" s="86" t="str">
        <f t="shared" si="27"/>
        <v/>
      </c>
      <c r="AD140" s="86" t="s">
        <v>1332</v>
      </c>
      <c r="AE140" s="86" t="s">
        <v>1333</v>
      </c>
      <c r="AF140" s="86" t="str">
        <f t="shared" si="28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1"/>
        <v/>
      </c>
      <c r="C141" s="96"/>
      <c r="D141" s="91" t="str">
        <f t="shared" si="22"/>
        <v/>
      </c>
      <c r="E141" s="129"/>
      <c r="F141" s="91" t="str">
        <f t="shared" si="23"/>
        <v/>
      </c>
      <c r="G141" s="91" t="str">
        <f t="shared" si="24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5"/>
        <v/>
      </c>
      <c r="S141" s="86" t="str">
        <f t="shared" si="26"/>
        <v/>
      </c>
      <c r="T141" s="86" t="str">
        <f t="shared" si="27"/>
        <v/>
      </c>
      <c r="AD141" s="86" t="s">
        <v>1334</v>
      </c>
      <c r="AE141" s="86" t="s">
        <v>1335</v>
      </c>
      <c r="AF141" s="86" t="str">
        <f t="shared" si="28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1"/>
        <v/>
      </c>
      <c r="C142" s="96"/>
      <c r="D142" s="91" t="str">
        <f t="shared" si="22"/>
        <v/>
      </c>
      <c r="E142" s="129"/>
      <c r="F142" s="91" t="str">
        <f t="shared" si="23"/>
        <v/>
      </c>
      <c r="G142" s="91" t="str">
        <f t="shared" si="24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5"/>
        <v/>
      </c>
      <c r="S142" s="86" t="str">
        <f t="shared" si="26"/>
        <v/>
      </c>
      <c r="T142" s="86" t="str">
        <f t="shared" si="27"/>
        <v/>
      </c>
      <c r="AD142" s="86" t="s">
        <v>1336</v>
      </c>
      <c r="AE142" s="86" t="s">
        <v>1337</v>
      </c>
      <c r="AF142" s="86" t="str">
        <f t="shared" si="28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1"/>
        <v/>
      </c>
      <c r="C143" s="96"/>
      <c r="D143" s="91" t="str">
        <f t="shared" si="22"/>
        <v/>
      </c>
      <c r="E143" s="129"/>
      <c r="F143" s="91" t="str">
        <f t="shared" si="23"/>
        <v/>
      </c>
      <c r="G143" s="91" t="str">
        <f t="shared" si="24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5"/>
        <v/>
      </c>
      <c r="S143" s="86" t="str">
        <f t="shared" si="26"/>
        <v/>
      </c>
      <c r="T143" s="86" t="str">
        <f t="shared" si="27"/>
        <v/>
      </c>
      <c r="AD143" s="86" t="s">
        <v>1338</v>
      </c>
      <c r="AE143" s="86" t="s">
        <v>1339</v>
      </c>
      <c r="AF143" s="86" t="str">
        <f t="shared" si="28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1"/>
        <v/>
      </c>
      <c r="C144" s="96"/>
      <c r="D144" s="91" t="str">
        <f t="shared" si="22"/>
        <v/>
      </c>
      <c r="E144" s="129"/>
      <c r="F144" s="91" t="str">
        <f t="shared" si="23"/>
        <v/>
      </c>
      <c r="G144" s="91" t="str">
        <f t="shared" si="24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5"/>
        <v/>
      </c>
      <c r="S144" s="86" t="str">
        <f t="shared" si="26"/>
        <v/>
      </c>
      <c r="T144" s="86" t="str">
        <f t="shared" si="27"/>
        <v/>
      </c>
      <c r="AD144" s="86" t="s">
        <v>2071</v>
      </c>
      <c r="AE144" s="86" t="s">
        <v>2072</v>
      </c>
      <c r="AF144" s="86" t="str">
        <f t="shared" si="28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1"/>
        <v/>
      </c>
      <c r="C145" s="96"/>
      <c r="D145" s="91" t="str">
        <f t="shared" si="22"/>
        <v/>
      </c>
      <c r="E145" s="129"/>
      <c r="F145" s="91" t="str">
        <f t="shared" si="23"/>
        <v/>
      </c>
      <c r="G145" s="91" t="str">
        <f t="shared" si="24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5"/>
        <v/>
      </c>
      <c r="S145" s="86" t="str">
        <f t="shared" si="26"/>
        <v/>
      </c>
      <c r="T145" s="86" t="str">
        <f t="shared" si="27"/>
        <v/>
      </c>
      <c r="AD145" s="86" t="s">
        <v>2073</v>
      </c>
      <c r="AE145" s="86" t="s">
        <v>2074</v>
      </c>
      <c r="AF145" s="86" t="str">
        <f t="shared" si="28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1"/>
        <v/>
      </c>
      <c r="C146" s="96"/>
      <c r="D146" s="91" t="str">
        <f t="shared" si="22"/>
        <v/>
      </c>
      <c r="E146" s="129"/>
      <c r="F146" s="91" t="str">
        <f t="shared" si="23"/>
        <v/>
      </c>
      <c r="G146" s="91" t="str">
        <f t="shared" si="24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5"/>
        <v/>
      </c>
      <c r="S146" s="86" t="str">
        <f t="shared" si="26"/>
        <v/>
      </c>
      <c r="T146" s="86" t="str">
        <f t="shared" si="27"/>
        <v/>
      </c>
      <c r="AD146" s="86" t="s">
        <v>2075</v>
      </c>
      <c r="AE146" s="86" t="s">
        <v>2076</v>
      </c>
      <c r="AF146" s="86" t="str">
        <f t="shared" si="28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1"/>
        <v/>
      </c>
      <c r="C147" s="96"/>
      <c r="D147" s="91" t="str">
        <f t="shared" si="22"/>
        <v/>
      </c>
      <c r="E147" s="129"/>
      <c r="F147" s="91" t="str">
        <f t="shared" si="23"/>
        <v/>
      </c>
      <c r="G147" s="91" t="str">
        <f t="shared" si="24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5"/>
        <v/>
      </c>
      <c r="S147" s="86" t="str">
        <f t="shared" si="26"/>
        <v/>
      </c>
      <c r="T147" s="86" t="str">
        <f t="shared" si="27"/>
        <v/>
      </c>
      <c r="AD147" s="86" t="s">
        <v>2077</v>
      </c>
      <c r="AE147" s="86" t="s">
        <v>2078</v>
      </c>
      <c r="AF147" s="86" t="str">
        <f t="shared" si="28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1"/>
        <v/>
      </c>
      <c r="C148" s="96"/>
      <c r="D148" s="91" t="str">
        <f t="shared" si="22"/>
        <v/>
      </c>
      <c r="E148" s="129"/>
      <c r="F148" s="91" t="str">
        <f t="shared" si="23"/>
        <v/>
      </c>
      <c r="G148" s="91" t="str">
        <f t="shared" si="24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5"/>
        <v/>
      </c>
      <c r="S148" s="86" t="str">
        <f t="shared" si="26"/>
        <v/>
      </c>
      <c r="T148" s="86" t="str">
        <f t="shared" si="27"/>
        <v/>
      </c>
      <c r="AD148" s="86" t="s">
        <v>2079</v>
      </c>
      <c r="AE148" s="86" t="s">
        <v>2080</v>
      </c>
      <c r="AF148" s="86" t="str">
        <f t="shared" si="28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1"/>
        <v/>
      </c>
      <c r="C149" s="96"/>
      <c r="D149" s="91" t="str">
        <f t="shared" si="22"/>
        <v/>
      </c>
      <c r="E149" s="129"/>
      <c r="F149" s="91" t="str">
        <f t="shared" si="23"/>
        <v/>
      </c>
      <c r="G149" s="91" t="str">
        <f t="shared" si="24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5"/>
        <v/>
      </c>
      <c r="S149" s="86" t="str">
        <f t="shared" si="26"/>
        <v/>
      </c>
      <c r="T149" s="86" t="str">
        <f t="shared" si="27"/>
        <v/>
      </c>
      <c r="AD149" s="86" t="s">
        <v>2081</v>
      </c>
      <c r="AE149" s="86" t="s">
        <v>2082</v>
      </c>
      <c r="AF149" s="86" t="str">
        <f t="shared" si="28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1"/>
        <v/>
      </c>
      <c r="C150" s="96"/>
      <c r="D150" s="91" t="str">
        <f t="shared" si="22"/>
        <v/>
      </c>
      <c r="E150" s="129"/>
      <c r="F150" s="91" t="str">
        <f t="shared" si="23"/>
        <v/>
      </c>
      <c r="G150" s="91" t="str">
        <f t="shared" si="24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5"/>
        <v/>
      </c>
      <c r="S150" s="86" t="str">
        <f t="shared" si="26"/>
        <v/>
      </c>
      <c r="T150" s="86" t="str">
        <f t="shared" si="27"/>
        <v/>
      </c>
      <c r="AD150" s="86" t="s">
        <v>2083</v>
      </c>
      <c r="AE150" s="86" t="s">
        <v>2084</v>
      </c>
      <c r="AF150" s="86" t="str">
        <f t="shared" si="28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1"/>
        <v/>
      </c>
      <c r="C151" s="96"/>
      <c r="D151" s="91" t="str">
        <f t="shared" si="22"/>
        <v/>
      </c>
      <c r="E151" s="129"/>
      <c r="F151" s="91" t="str">
        <f t="shared" si="23"/>
        <v/>
      </c>
      <c r="G151" s="91" t="str">
        <f t="shared" si="24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5"/>
        <v/>
      </c>
      <c r="S151" s="86" t="str">
        <f t="shared" si="26"/>
        <v/>
      </c>
      <c r="T151" s="86" t="str">
        <f t="shared" si="27"/>
        <v/>
      </c>
      <c r="AD151" s="86" t="s">
        <v>2085</v>
      </c>
      <c r="AE151" s="86" t="s">
        <v>2086</v>
      </c>
      <c r="AF151" s="86" t="str">
        <f t="shared" si="28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1"/>
        <v/>
      </c>
      <c r="C152" s="96"/>
      <c r="D152" s="91" t="str">
        <f t="shared" si="22"/>
        <v/>
      </c>
      <c r="E152" s="129"/>
      <c r="F152" s="91" t="str">
        <f t="shared" si="23"/>
        <v/>
      </c>
      <c r="G152" s="91" t="str">
        <f t="shared" si="24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5"/>
        <v/>
      </c>
      <c r="S152" s="86" t="str">
        <f t="shared" si="26"/>
        <v/>
      </c>
      <c r="T152" s="86" t="str">
        <f t="shared" si="27"/>
        <v/>
      </c>
      <c r="AD152" s="86" t="s">
        <v>2087</v>
      </c>
      <c r="AE152" s="86" t="s">
        <v>2088</v>
      </c>
      <c r="AF152" s="86" t="str">
        <f t="shared" si="28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1"/>
        <v/>
      </c>
      <c r="C153" s="96"/>
      <c r="D153" s="91" t="str">
        <f t="shared" si="22"/>
        <v/>
      </c>
      <c r="E153" s="129"/>
      <c r="F153" s="91" t="str">
        <f t="shared" si="23"/>
        <v/>
      </c>
      <c r="G153" s="91" t="str">
        <f t="shared" si="24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5"/>
        <v/>
      </c>
      <c r="S153" s="86" t="str">
        <f t="shared" si="26"/>
        <v/>
      </c>
      <c r="T153" s="86" t="str">
        <f t="shared" si="27"/>
        <v/>
      </c>
      <c r="AD153" s="86" t="s">
        <v>2089</v>
      </c>
      <c r="AE153" s="86" t="s">
        <v>2090</v>
      </c>
      <c r="AF153" s="86" t="str">
        <f t="shared" si="28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1"/>
        <v/>
      </c>
      <c r="C154" s="96"/>
      <c r="D154" s="91" t="str">
        <f t="shared" si="22"/>
        <v/>
      </c>
      <c r="E154" s="129"/>
      <c r="F154" s="91" t="str">
        <f t="shared" si="23"/>
        <v/>
      </c>
      <c r="G154" s="91" t="str">
        <f t="shared" si="24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5"/>
        <v/>
      </c>
      <c r="S154" s="86" t="str">
        <f t="shared" si="26"/>
        <v/>
      </c>
      <c r="T154" s="86" t="str">
        <f t="shared" si="27"/>
        <v/>
      </c>
      <c r="AD154" s="86" t="s">
        <v>2091</v>
      </c>
      <c r="AE154" s="86" t="s">
        <v>2034</v>
      </c>
      <c r="AF154" s="86" t="str">
        <f t="shared" si="28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1"/>
        <v/>
      </c>
      <c r="C155" s="96"/>
      <c r="D155" s="91" t="str">
        <f t="shared" si="22"/>
        <v/>
      </c>
      <c r="E155" s="129"/>
      <c r="F155" s="91" t="str">
        <f t="shared" si="23"/>
        <v/>
      </c>
      <c r="G155" s="91" t="str">
        <f t="shared" si="24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5"/>
        <v/>
      </c>
      <c r="S155" s="86" t="str">
        <f t="shared" si="26"/>
        <v/>
      </c>
      <c r="T155" s="86" t="str">
        <f t="shared" si="27"/>
        <v/>
      </c>
      <c r="AD155" s="86" t="s">
        <v>2092</v>
      </c>
      <c r="AE155" s="86" t="s">
        <v>2093</v>
      </c>
      <c r="AF155" s="86" t="str">
        <f t="shared" si="28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1"/>
        <v/>
      </c>
      <c r="C156" s="96"/>
      <c r="D156" s="91" t="str">
        <f t="shared" si="22"/>
        <v/>
      </c>
      <c r="E156" s="129"/>
      <c r="F156" s="91" t="str">
        <f t="shared" si="23"/>
        <v/>
      </c>
      <c r="G156" s="91" t="str">
        <f t="shared" si="24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5"/>
        <v/>
      </c>
      <c r="S156" s="86" t="str">
        <f t="shared" si="26"/>
        <v/>
      </c>
      <c r="T156" s="86" t="str">
        <f t="shared" si="27"/>
        <v/>
      </c>
      <c r="AD156" s="86" t="s">
        <v>2094</v>
      </c>
      <c r="AE156" s="86" t="s">
        <v>2095</v>
      </c>
      <c r="AF156" s="86" t="str">
        <f t="shared" si="28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1"/>
        <v/>
      </c>
      <c r="C157" s="96"/>
      <c r="D157" s="91" t="str">
        <f t="shared" si="22"/>
        <v/>
      </c>
      <c r="E157" s="129"/>
      <c r="F157" s="91" t="str">
        <f t="shared" si="23"/>
        <v/>
      </c>
      <c r="G157" s="91" t="str">
        <f t="shared" si="24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5"/>
        <v/>
      </c>
      <c r="S157" s="86" t="str">
        <f t="shared" si="26"/>
        <v/>
      </c>
      <c r="T157" s="86" t="str">
        <f t="shared" si="27"/>
        <v/>
      </c>
      <c r="AD157" s="86" t="s">
        <v>2096</v>
      </c>
      <c r="AE157" s="86" t="s">
        <v>2097</v>
      </c>
      <c r="AF157" s="86" t="str">
        <f t="shared" si="28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1"/>
        <v/>
      </c>
      <c r="C158" s="96"/>
      <c r="D158" s="91" t="str">
        <f t="shared" si="22"/>
        <v/>
      </c>
      <c r="E158" s="129"/>
      <c r="F158" s="91" t="str">
        <f t="shared" si="23"/>
        <v/>
      </c>
      <c r="G158" s="91" t="str">
        <f t="shared" si="24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5"/>
        <v/>
      </c>
      <c r="S158" s="86" t="str">
        <f t="shared" si="26"/>
        <v/>
      </c>
      <c r="T158" s="86" t="str">
        <f t="shared" si="27"/>
        <v/>
      </c>
      <c r="AD158" s="86" t="s">
        <v>2098</v>
      </c>
      <c r="AE158" s="86" t="s">
        <v>2099</v>
      </c>
      <c r="AF158" s="86" t="str">
        <f t="shared" si="28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1"/>
        <v/>
      </c>
      <c r="C159" s="96"/>
      <c r="D159" s="91" t="str">
        <f t="shared" si="22"/>
        <v/>
      </c>
      <c r="E159" s="129"/>
      <c r="F159" s="91" t="str">
        <f t="shared" si="23"/>
        <v/>
      </c>
      <c r="G159" s="91" t="str">
        <f t="shared" si="24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5"/>
        <v/>
      </c>
      <c r="S159" s="86" t="str">
        <f t="shared" si="26"/>
        <v/>
      </c>
      <c r="T159" s="86" t="str">
        <f t="shared" si="27"/>
        <v/>
      </c>
      <c r="AD159" s="86" t="s">
        <v>2100</v>
      </c>
      <c r="AE159" s="86" t="s">
        <v>2101</v>
      </c>
      <c r="AF159" s="86" t="str">
        <f t="shared" si="28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1"/>
        <v/>
      </c>
      <c r="C160" s="96"/>
      <c r="D160" s="91" t="str">
        <f t="shared" si="22"/>
        <v/>
      </c>
      <c r="E160" s="129"/>
      <c r="F160" s="91" t="str">
        <f t="shared" si="23"/>
        <v/>
      </c>
      <c r="G160" s="91" t="str">
        <f t="shared" si="24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5"/>
        <v/>
      </c>
      <c r="S160" s="86" t="str">
        <f t="shared" si="26"/>
        <v/>
      </c>
      <c r="T160" s="86" t="str">
        <f t="shared" si="27"/>
        <v/>
      </c>
      <c r="AD160" s="86" t="s">
        <v>2102</v>
      </c>
      <c r="AE160" s="86" t="s">
        <v>2103</v>
      </c>
      <c r="AF160" s="86" t="str">
        <f t="shared" si="28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1"/>
        <v/>
      </c>
      <c r="C161" s="96"/>
      <c r="D161" s="91" t="str">
        <f t="shared" si="22"/>
        <v/>
      </c>
      <c r="E161" s="129"/>
      <c r="F161" s="91" t="str">
        <f t="shared" si="23"/>
        <v/>
      </c>
      <c r="G161" s="91" t="str">
        <f t="shared" si="24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5"/>
        <v/>
      </c>
      <c r="S161" s="86" t="str">
        <f t="shared" si="26"/>
        <v/>
      </c>
      <c r="T161" s="86" t="str">
        <f t="shared" si="27"/>
        <v/>
      </c>
      <c r="AD161" s="86" t="s">
        <v>2104</v>
      </c>
      <c r="AE161" s="86" t="s">
        <v>2105</v>
      </c>
      <c r="AF161" s="86" t="str">
        <f t="shared" si="28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1"/>
        <v/>
      </c>
      <c r="C162" s="96"/>
      <c r="D162" s="91" t="str">
        <f t="shared" si="22"/>
        <v/>
      </c>
      <c r="E162" s="129"/>
      <c r="F162" s="91" t="str">
        <f t="shared" si="23"/>
        <v/>
      </c>
      <c r="G162" s="91" t="str">
        <f t="shared" si="24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5"/>
        <v/>
      </c>
      <c r="S162" s="86" t="str">
        <f t="shared" si="26"/>
        <v/>
      </c>
      <c r="T162" s="86" t="str">
        <f t="shared" si="27"/>
        <v/>
      </c>
      <c r="AD162" s="86" t="s">
        <v>2106</v>
      </c>
      <c r="AE162" s="86" t="s">
        <v>2107</v>
      </c>
      <c r="AF162" s="86" t="str">
        <f t="shared" si="28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1"/>
        <v/>
      </c>
      <c r="C163" s="96"/>
      <c r="D163" s="91" t="str">
        <f t="shared" si="22"/>
        <v/>
      </c>
      <c r="E163" s="129"/>
      <c r="F163" s="91" t="str">
        <f t="shared" si="23"/>
        <v/>
      </c>
      <c r="G163" s="91" t="str">
        <f t="shared" si="24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5"/>
        <v/>
      </c>
      <c r="S163" s="86" t="str">
        <f t="shared" si="26"/>
        <v/>
      </c>
      <c r="T163" s="86" t="str">
        <f t="shared" si="27"/>
        <v/>
      </c>
      <c r="AD163" s="86" t="s">
        <v>2108</v>
      </c>
      <c r="AE163" s="86" t="s">
        <v>2109</v>
      </c>
      <c r="AF163" s="86" t="str">
        <f t="shared" si="28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1"/>
        <v/>
      </c>
      <c r="C164" s="96"/>
      <c r="D164" s="91" t="str">
        <f t="shared" si="22"/>
        <v/>
      </c>
      <c r="E164" s="129"/>
      <c r="F164" s="91" t="str">
        <f t="shared" si="23"/>
        <v/>
      </c>
      <c r="G164" s="91" t="str">
        <f t="shared" si="24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5"/>
        <v/>
      </c>
      <c r="S164" s="86" t="str">
        <f t="shared" si="26"/>
        <v/>
      </c>
      <c r="T164" s="86" t="str">
        <f t="shared" si="27"/>
        <v/>
      </c>
      <c r="AD164" s="86" t="s">
        <v>2110</v>
      </c>
      <c r="AE164" s="86" t="s">
        <v>2111</v>
      </c>
      <c r="AF164" s="86" t="str">
        <f t="shared" si="28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1"/>
        <v/>
      </c>
      <c r="C165" s="96"/>
      <c r="D165" s="91" t="str">
        <f t="shared" si="22"/>
        <v/>
      </c>
      <c r="E165" s="129"/>
      <c r="F165" s="91" t="str">
        <f t="shared" si="23"/>
        <v/>
      </c>
      <c r="G165" s="91" t="str">
        <f t="shared" si="24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5"/>
        <v/>
      </c>
      <c r="S165" s="86" t="str">
        <f t="shared" si="26"/>
        <v/>
      </c>
      <c r="T165" s="86" t="str">
        <f t="shared" si="27"/>
        <v/>
      </c>
      <c r="AD165" s="86" t="s">
        <v>2112</v>
      </c>
      <c r="AE165" s="86" t="s">
        <v>2113</v>
      </c>
      <c r="AF165" s="86" t="str">
        <f t="shared" si="28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1"/>
        <v/>
      </c>
      <c r="C166" s="96"/>
      <c r="D166" s="91" t="str">
        <f t="shared" si="22"/>
        <v/>
      </c>
      <c r="E166" s="129"/>
      <c r="F166" s="91" t="str">
        <f t="shared" si="23"/>
        <v/>
      </c>
      <c r="G166" s="91" t="str">
        <f t="shared" si="24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5"/>
        <v/>
      </c>
      <c r="S166" s="86" t="str">
        <f t="shared" si="26"/>
        <v/>
      </c>
      <c r="T166" s="86" t="str">
        <f t="shared" si="27"/>
        <v/>
      </c>
      <c r="AD166" s="86" t="s">
        <v>2114</v>
      </c>
      <c r="AE166" s="86" t="s">
        <v>2115</v>
      </c>
      <c r="AF166" s="86" t="str">
        <f t="shared" si="28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1"/>
        <v/>
      </c>
      <c r="C167" s="96"/>
      <c r="D167" s="91" t="str">
        <f t="shared" si="22"/>
        <v/>
      </c>
      <c r="E167" s="129"/>
      <c r="F167" s="91" t="str">
        <f t="shared" si="23"/>
        <v/>
      </c>
      <c r="G167" s="91" t="str">
        <f t="shared" si="24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5"/>
        <v/>
      </c>
      <c r="S167" s="86" t="str">
        <f t="shared" si="26"/>
        <v/>
      </c>
      <c r="T167" s="86" t="str">
        <f t="shared" si="27"/>
        <v/>
      </c>
      <c r="AD167" s="86" t="s">
        <v>2116</v>
      </c>
      <c r="AE167" s="86" t="s">
        <v>2117</v>
      </c>
      <c r="AF167" s="86" t="str">
        <f t="shared" si="28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1"/>
        <v/>
      </c>
      <c r="C168" s="96"/>
      <c r="D168" s="91" t="str">
        <f t="shared" si="22"/>
        <v/>
      </c>
      <c r="E168" s="129"/>
      <c r="F168" s="91" t="str">
        <f t="shared" si="23"/>
        <v/>
      </c>
      <c r="G168" s="91" t="str">
        <f t="shared" si="24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5"/>
        <v/>
      </c>
      <c r="S168" s="86" t="str">
        <f t="shared" si="26"/>
        <v/>
      </c>
      <c r="T168" s="86" t="str">
        <f t="shared" si="27"/>
        <v/>
      </c>
      <c r="AD168" s="86" t="s">
        <v>2118</v>
      </c>
      <c r="AE168" s="86" t="s">
        <v>2119</v>
      </c>
      <c r="AF168" s="86" t="str">
        <f t="shared" si="28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1"/>
        <v/>
      </c>
      <c r="C169" s="96"/>
      <c r="D169" s="91" t="str">
        <f t="shared" si="22"/>
        <v/>
      </c>
      <c r="E169" s="129"/>
      <c r="F169" s="91" t="str">
        <f t="shared" si="23"/>
        <v/>
      </c>
      <c r="G169" s="91" t="str">
        <f t="shared" si="24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5"/>
        <v/>
      </c>
      <c r="S169" s="86" t="str">
        <f t="shared" si="26"/>
        <v/>
      </c>
      <c r="T169" s="86" t="str">
        <f t="shared" si="27"/>
        <v/>
      </c>
      <c r="AD169" s="86" t="s">
        <v>2120</v>
      </c>
      <c r="AE169" s="86" t="s">
        <v>2121</v>
      </c>
      <c r="AF169" s="86" t="str">
        <f t="shared" si="28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1"/>
        <v/>
      </c>
      <c r="C170" s="96"/>
      <c r="D170" s="91" t="str">
        <f t="shared" si="22"/>
        <v/>
      </c>
      <c r="E170" s="129"/>
      <c r="F170" s="91" t="str">
        <f t="shared" si="23"/>
        <v/>
      </c>
      <c r="G170" s="91" t="str">
        <f t="shared" si="24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5"/>
        <v/>
      </c>
      <c r="S170" s="86" t="str">
        <f t="shared" si="26"/>
        <v/>
      </c>
      <c r="T170" s="86" t="str">
        <f t="shared" si="27"/>
        <v/>
      </c>
      <c r="AD170" s="86" t="s">
        <v>2122</v>
      </c>
      <c r="AE170" s="86" t="s">
        <v>2123</v>
      </c>
      <c r="AF170" s="86" t="str">
        <f t="shared" si="28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1"/>
        <v/>
      </c>
      <c r="C171" s="96"/>
      <c r="D171" s="91" t="str">
        <f t="shared" si="22"/>
        <v/>
      </c>
      <c r="E171" s="129"/>
      <c r="F171" s="91" t="str">
        <f t="shared" si="23"/>
        <v/>
      </c>
      <c r="G171" s="91" t="str">
        <f t="shared" si="24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5"/>
        <v/>
      </c>
      <c r="S171" s="86" t="str">
        <f t="shared" si="26"/>
        <v/>
      </c>
      <c r="T171" s="86" t="str">
        <f t="shared" si="27"/>
        <v/>
      </c>
      <c r="AD171" s="86" t="s">
        <v>2124</v>
      </c>
      <c r="AE171" s="86" t="s">
        <v>2125</v>
      </c>
      <c r="AF171" s="86" t="str">
        <f t="shared" si="28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1"/>
        <v/>
      </c>
      <c r="C172" s="96"/>
      <c r="D172" s="91" t="str">
        <f t="shared" si="22"/>
        <v/>
      </c>
      <c r="E172" s="129"/>
      <c r="F172" s="91" t="str">
        <f t="shared" si="23"/>
        <v/>
      </c>
      <c r="G172" s="91" t="str">
        <f t="shared" si="24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5"/>
        <v/>
      </c>
      <c r="S172" s="86" t="str">
        <f t="shared" si="26"/>
        <v/>
      </c>
      <c r="T172" s="86" t="str">
        <f t="shared" si="27"/>
        <v/>
      </c>
      <c r="AD172" s="86" t="s">
        <v>2126</v>
      </c>
      <c r="AE172" s="86" t="s">
        <v>2127</v>
      </c>
      <c r="AF172" s="86" t="str">
        <f t="shared" si="28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1"/>
        <v/>
      </c>
      <c r="C173" s="96"/>
      <c r="D173" s="91" t="str">
        <f t="shared" si="22"/>
        <v/>
      </c>
      <c r="E173" s="129"/>
      <c r="F173" s="91" t="str">
        <f t="shared" si="23"/>
        <v/>
      </c>
      <c r="G173" s="91" t="str">
        <f t="shared" si="24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5"/>
        <v/>
      </c>
      <c r="S173" s="86" t="str">
        <f t="shared" si="26"/>
        <v/>
      </c>
      <c r="T173" s="86" t="str">
        <f t="shared" si="27"/>
        <v/>
      </c>
      <c r="AD173" s="86" t="s">
        <v>2128</v>
      </c>
      <c r="AE173" s="86" t="s">
        <v>2129</v>
      </c>
      <c r="AF173" s="86" t="str">
        <f t="shared" si="28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1"/>
        <v/>
      </c>
      <c r="C174" s="96"/>
      <c r="D174" s="91" t="str">
        <f t="shared" si="22"/>
        <v/>
      </c>
      <c r="E174" s="129"/>
      <c r="F174" s="91" t="str">
        <f t="shared" si="23"/>
        <v/>
      </c>
      <c r="G174" s="91" t="str">
        <f t="shared" si="24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5"/>
        <v/>
      </c>
      <c r="S174" s="86" t="str">
        <f t="shared" si="26"/>
        <v/>
      </c>
      <c r="T174" s="86" t="str">
        <f t="shared" si="27"/>
        <v/>
      </c>
      <c r="AD174" s="86" t="s">
        <v>2130</v>
      </c>
      <c r="AE174" s="86" t="s">
        <v>2131</v>
      </c>
      <c r="AF174" s="86" t="str">
        <f t="shared" si="28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1"/>
        <v/>
      </c>
      <c r="C175" s="96"/>
      <c r="D175" s="91" t="str">
        <f t="shared" si="22"/>
        <v/>
      </c>
      <c r="E175" s="129"/>
      <c r="F175" s="91" t="str">
        <f t="shared" si="23"/>
        <v/>
      </c>
      <c r="G175" s="91" t="str">
        <f t="shared" si="24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5"/>
        <v/>
      </c>
      <c r="S175" s="86" t="str">
        <f t="shared" si="26"/>
        <v/>
      </c>
      <c r="T175" s="86" t="str">
        <f t="shared" si="27"/>
        <v/>
      </c>
      <c r="AD175" s="86" t="s">
        <v>2132</v>
      </c>
      <c r="AE175" s="86" t="s">
        <v>2133</v>
      </c>
      <c r="AF175" s="86" t="str">
        <f t="shared" si="28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1"/>
        <v/>
      </c>
      <c r="C176" s="96"/>
      <c r="D176" s="91" t="str">
        <f t="shared" si="22"/>
        <v/>
      </c>
      <c r="E176" s="129"/>
      <c r="F176" s="91" t="str">
        <f t="shared" si="23"/>
        <v/>
      </c>
      <c r="G176" s="91" t="str">
        <f t="shared" si="24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5"/>
        <v/>
      </c>
      <c r="S176" s="86" t="str">
        <f t="shared" si="26"/>
        <v/>
      </c>
      <c r="T176" s="86" t="str">
        <f t="shared" si="27"/>
        <v/>
      </c>
      <c r="AD176" s="86" t="s">
        <v>2134</v>
      </c>
      <c r="AE176" s="86" t="s">
        <v>2135</v>
      </c>
      <c r="AF176" s="86" t="str">
        <f t="shared" si="28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1"/>
        <v/>
      </c>
      <c r="C177" s="96"/>
      <c r="D177" s="91" t="str">
        <f t="shared" si="22"/>
        <v/>
      </c>
      <c r="E177" s="129"/>
      <c r="F177" s="91" t="str">
        <f t="shared" si="23"/>
        <v/>
      </c>
      <c r="G177" s="91" t="str">
        <f t="shared" si="24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5"/>
        <v/>
      </c>
      <c r="S177" s="86" t="str">
        <f t="shared" si="26"/>
        <v/>
      </c>
      <c r="T177" s="86" t="str">
        <f t="shared" si="27"/>
        <v/>
      </c>
      <c r="AD177" s="86" t="s">
        <v>2136</v>
      </c>
      <c r="AE177" s="86" t="s">
        <v>2137</v>
      </c>
      <c r="AF177" s="86" t="str">
        <f t="shared" si="28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1"/>
        <v/>
      </c>
      <c r="C178" s="96"/>
      <c r="D178" s="91" t="str">
        <f t="shared" si="22"/>
        <v/>
      </c>
      <c r="E178" s="129"/>
      <c r="F178" s="91" t="str">
        <f t="shared" si="23"/>
        <v/>
      </c>
      <c r="G178" s="91" t="str">
        <f t="shared" si="24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5"/>
        <v/>
      </c>
      <c r="S178" s="86" t="str">
        <f t="shared" si="26"/>
        <v/>
      </c>
      <c r="T178" s="86" t="str">
        <f t="shared" si="27"/>
        <v/>
      </c>
      <c r="AD178" s="86" t="s">
        <v>2138</v>
      </c>
      <c r="AE178" s="86" t="s">
        <v>2139</v>
      </c>
      <c r="AF178" s="86" t="str">
        <f t="shared" si="28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1"/>
        <v/>
      </c>
      <c r="C179" s="96"/>
      <c r="D179" s="91" t="str">
        <f t="shared" si="22"/>
        <v/>
      </c>
      <c r="E179" s="129"/>
      <c r="F179" s="91" t="str">
        <f t="shared" si="23"/>
        <v/>
      </c>
      <c r="G179" s="91" t="str">
        <f t="shared" si="24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5"/>
        <v/>
      </c>
      <c r="S179" s="86" t="str">
        <f t="shared" si="26"/>
        <v/>
      </c>
      <c r="T179" s="86" t="str">
        <f t="shared" si="27"/>
        <v/>
      </c>
      <c r="AD179" s="86" t="s">
        <v>2140</v>
      </c>
      <c r="AE179" s="86" t="s">
        <v>2141</v>
      </c>
      <c r="AF179" s="86" t="str">
        <f t="shared" si="28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1"/>
        <v/>
      </c>
      <c r="C180" s="96"/>
      <c r="D180" s="91" t="str">
        <f t="shared" si="22"/>
        <v/>
      </c>
      <c r="E180" s="129"/>
      <c r="F180" s="91" t="str">
        <f t="shared" si="23"/>
        <v/>
      </c>
      <c r="G180" s="91" t="str">
        <f t="shared" si="24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5"/>
        <v/>
      </c>
      <c r="S180" s="86" t="str">
        <f t="shared" si="26"/>
        <v/>
      </c>
      <c r="T180" s="86" t="str">
        <f t="shared" si="27"/>
        <v/>
      </c>
      <c r="AD180" s="86" t="s">
        <v>2142</v>
      </c>
      <c r="AE180" s="86" t="s">
        <v>2143</v>
      </c>
      <c r="AF180" s="86" t="str">
        <f t="shared" si="28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1"/>
        <v/>
      </c>
      <c r="C181" s="96"/>
      <c r="D181" s="91" t="str">
        <f t="shared" si="22"/>
        <v/>
      </c>
      <c r="E181" s="129"/>
      <c r="F181" s="91" t="str">
        <f t="shared" si="23"/>
        <v/>
      </c>
      <c r="G181" s="91" t="str">
        <f t="shared" si="24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5"/>
        <v/>
      </c>
      <c r="S181" s="86" t="str">
        <f t="shared" si="26"/>
        <v/>
      </c>
      <c r="T181" s="86" t="str">
        <f t="shared" si="27"/>
        <v/>
      </c>
      <c r="AD181" s="86" t="s">
        <v>2144</v>
      </c>
      <c r="AE181" s="86" t="s">
        <v>2145</v>
      </c>
      <c r="AF181" s="86" t="str">
        <f t="shared" si="28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1"/>
        <v/>
      </c>
      <c r="C182" s="96"/>
      <c r="D182" s="91" t="str">
        <f t="shared" si="22"/>
        <v/>
      </c>
      <c r="E182" s="129"/>
      <c r="F182" s="91" t="str">
        <f t="shared" si="23"/>
        <v/>
      </c>
      <c r="G182" s="91" t="str">
        <f t="shared" si="24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5"/>
        <v/>
      </c>
      <c r="S182" s="86" t="str">
        <f t="shared" si="26"/>
        <v/>
      </c>
      <c r="T182" s="86" t="str">
        <f t="shared" si="27"/>
        <v/>
      </c>
      <c r="AD182" s="86" t="s">
        <v>2146</v>
      </c>
      <c r="AE182" s="86" t="s">
        <v>2147</v>
      </c>
      <c r="AF182" s="86" t="str">
        <f t="shared" si="28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1"/>
        <v/>
      </c>
      <c r="C183" s="96"/>
      <c r="D183" s="91" t="str">
        <f t="shared" si="22"/>
        <v/>
      </c>
      <c r="E183" s="129"/>
      <c r="F183" s="91" t="str">
        <f t="shared" si="23"/>
        <v/>
      </c>
      <c r="G183" s="91" t="str">
        <f t="shared" si="24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5"/>
        <v/>
      </c>
      <c r="S183" s="86" t="str">
        <f t="shared" si="26"/>
        <v/>
      </c>
      <c r="T183" s="86" t="str">
        <f t="shared" si="27"/>
        <v/>
      </c>
      <c r="AD183" s="86" t="s">
        <v>2148</v>
      </c>
      <c r="AE183" s="86" t="s">
        <v>2149</v>
      </c>
      <c r="AF183" s="86" t="str">
        <f t="shared" si="28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1"/>
        <v/>
      </c>
      <c r="C184" s="96"/>
      <c r="D184" s="91" t="str">
        <f t="shared" si="22"/>
        <v/>
      </c>
      <c r="E184" s="129"/>
      <c r="F184" s="91" t="str">
        <f t="shared" si="23"/>
        <v/>
      </c>
      <c r="G184" s="91" t="str">
        <f t="shared" si="24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5"/>
        <v/>
      </c>
      <c r="S184" s="86" t="str">
        <f t="shared" si="26"/>
        <v/>
      </c>
      <c r="T184" s="86" t="str">
        <f t="shared" si="27"/>
        <v/>
      </c>
      <c r="AD184" s="86" t="s">
        <v>2150</v>
      </c>
      <c r="AE184" s="86" t="s">
        <v>2151</v>
      </c>
      <c r="AF184" s="86" t="str">
        <f t="shared" si="28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1"/>
        <v/>
      </c>
      <c r="C185" s="96"/>
      <c r="D185" s="91" t="str">
        <f t="shared" si="22"/>
        <v/>
      </c>
      <c r="E185" s="129"/>
      <c r="F185" s="91" t="str">
        <f t="shared" si="23"/>
        <v/>
      </c>
      <c r="G185" s="91" t="str">
        <f t="shared" si="24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5"/>
        <v/>
      </c>
      <c r="S185" s="86" t="str">
        <f t="shared" si="26"/>
        <v/>
      </c>
      <c r="T185" s="86" t="str">
        <f t="shared" si="27"/>
        <v/>
      </c>
      <c r="AD185" s="86" t="s">
        <v>2152</v>
      </c>
      <c r="AE185" s="86" t="s">
        <v>2153</v>
      </c>
      <c r="AF185" s="86" t="str">
        <f t="shared" si="28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1"/>
        <v/>
      </c>
      <c r="C186" s="96"/>
      <c r="D186" s="91" t="str">
        <f t="shared" si="22"/>
        <v/>
      </c>
      <c r="E186" s="129"/>
      <c r="F186" s="91" t="str">
        <f t="shared" si="23"/>
        <v/>
      </c>
      <c r="G186" s="91" t="str">
        <f t="shared" si="24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5"/>
        <v/>
      </c>
      <c r="S186" s="86" t="str">
        <f t="shared" si="26"/>
        <v/>
      </c>
      <c r="T186" s="86" t="str">
        <f t="shared" si="27"/>
        <v/>
      </c>
      <c r="AD186" s="86" t="s">
        <v>2154</v>
      </c>
      <c r="AE186" s="86" t="s">
        <v>2155</v>
      </c>
      <c r="AF186" s="86" t="str">
        <f t="shared" si="28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1"/>
        <v/>
      </c>
      <c r="C187" s="96"/>
      <c r="D187" s="91" t="str">
        <f t="shared" si="22"/>
        <v/>
      </c>
      <c r="E187" s="129"/>
      <c r="F187" s="91" t="str">
        <f t="shared" si="23"/>
        <v/>
      </c>
      <c r="G187" s="91" t="str">
        <f t="shared" si="24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5"/>
        <v/>
      </c>
      <c r="S187" s="86" t="str">
        <f t="shared" si="26"/>
        <v/>
      </c>
      <c r="T187" s="86" t="str">
        <f t="shared" si="27"/>
        <v/>
      </c>
      <c r="AD187" s="86" t="s">
        <v>2156</v>
      </c>
      <c r="AE187" s="86" t="s">
        <v>2157</v>
      </c>
      <c r="AF187" s="86" t="str">
        <f t="shared" si="28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1"/>
        <v/>
      </c>
      <c r="C188" s="96"/>
      <c r="D188" s="91" t="str">
        <f t="shared" si="22"/>
        <v/>
      </c>
      <c r="E188" s="129"/>
      <c r="F188" s="91" t="str">
        <f t="shared" si="23"/>
        <v/>
      </c>
      <c r="G188" s="91" t="str">
        <f t="shared" si="24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5"/>
        <v/>
      </c>
      <c r="S188" s="86" t="str">
        <f t="shared" si="26"/>
        <v/>
      </c>
      <c r="T188" s="86" t="str">
        <f t="shared" si="27"/>
        <v/>
      </c>
      <c r="AD188" s="86" t="s">
        <v>2158</v>
      </c>
      <c r="AE188" s="86" t="s">
        <v>2159</v>
      </c>
      <c r="AF188" s="86" t="str">
        <f t="shared" si="28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1"/>
        <v/>
      </c>
      <c r="C189" s="96"/>
      <c r="D189" s="91" t="str">
        <f t="shared" si="22"/>
        <v/>
      </c>
      <c r="E189" s="129"/>
      <c r="F189" s="91" t="str">
        <f t="shared" si="23"/>
        <v/>
      </c>
      <c r="G189" s="91" t="str">
        <f t="shared" si="24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5"/>
        <v/>
      </c>
      <c r="S189" s="86" t="str">
        <f t="shared" si="26"/>
        <v/>
      </c>
      <c r="T189" s="86" t="str">
        <f t="shared" si="27"/>
        <v/>
      </c>
      <c r="AD189" s="86" t="s">
        <v>2160</v>
      </c>
      <c r="AE189" s="86" t="s">
        <v>2161</v>
      </c>
      <c r="AF189" s="86" t="str">
        <f t="shared" si="28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1"/>
        <v/>
      </c>
      <c r="C190" s="96"/>
      <c r="D190" s="91" t="str">
        <f t="shared" si="22"/>
        <v/>
      </c>
      <c r="E190" s="129"/>
      <c r="F190" s="91" t="str">
        <f t="shared" si="23"/>
        <v/>
      </c>
      <c r="G190" s="91" t="str">
        <f t="shared" si="24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5"/>
        <v/>
      </c>
      <c r="S190" s="86" t="str">
        <f t="shared" si="26"/>
        <v/>
      </c>
      <c r="T190" s="86" t="str">
        <f t="shared" si="27"/>
        <v/>
      </c>
      <c r="AD190" s="86" t="s">
        <v>2162</v>
      </c>
      <c r="AE190" s="86" t="s">
        <v>2163</v>
      </c>
      <c r="AF190" s="86" t="str">
        <f t="shared" si="28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1"/>
        <v/>
      </c>
      <c r="C191" s="96"/>
      <c r="D191" s="91" t="str">
        <f t="shared" si="22"/>
        <v/>
      </c>
      <c r="E191" s="129"/>
      <c r="F191" s="91" t="str">
        <f t="shared" si="23"/>
        <v/>
      </c>
      <c r="G191" s="91" t="str">
        <f t="shared" si="24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5"/>
        <v/>
      </c>
      <c r="S191" s="86" t="str">
        <f t="shared" si="26"/>
        <v/>
      </c>
      <c r="T191" s="86" t="str">
        <f t="shared" si="27"/>
        <v/>
      </c>
      <c r="AD191" s="86" t="s">
        <v>2164</v>
      </c>
      <c r="AE191" s="86" t="s">
        <v>2165</v>
      </c>
      <c r="AF191" s="86" t="str">
        <f t="shared" si="28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1"/>
        <v/>
      </c>
      <c r="C192" s="96"/>
      <c r="D192" s="91" t="str">
        <f t="shared" si="22"/>
        <v/>
      </c>
      <c r="E192" s="129"/>
      <c r="F192" s="91" t="str">
        <f t="shared" si="23"/>
        <v/>
      </c>
      <c r="G192" s="91" t="str">
        <f t="shared" si="24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5"/>
        <v/>
      </c>
      <c r="S192" s="86" t="str">
        <f t="shared" si="26"/>
        <v/>
      </c>
      <c r="T192" s="86" t="str">
        <f t="shared" si="27"/>
        <v/>
      </c>
      <c r="AD192" s="86" t="s">
        <v>2166</v>
      </c>
      <c r="AE192" s="86" t="s">
        <v>2167</v>
      </c>
      <c r="AF192" s="86" t="str">
        <f t="shared" si="28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1"/>
        <v/>
      </c>
      <c r="C193" s="96"/>
      <c r="D193" s="91" t="str">
        <f t="shared" si="22"/>
        <v/>
      </c>
      <c r="E193" s="129"/>
      <c r="F193" s="91" t="str">
        <f t="shared" si="23"/>
        <v/>
      </c>
      <c r="G193" s="91" t="str">
        <f t="shared" si="24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5"/>
        <v/>
      </c>
      <c r="S193" s="86" t="str">
        <f t="shared" si="26"/>
        <v/>
      </c>
      <c r="T193" s="86" t="str">
        <f t="shared" si="27"/>
        <v/>
      </c>
      <c r="AD193" s="86" t="s">
        <v>2168</v>
      </c>
      <c r="AE193" s="86" t="s">
        <v>2169</v>
      </c>
      <c r="AF193" s="86" t="str">
        <f t="shared" si="28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1"/>
        <v/>
      </c>
      <c r="C194" s="96"/>
      <c r="D194" s="91" t="str">
        <f t="shared" si="22"/>
        <v/>
      </c>
      <c r="E194" s="129"/>
      <c r="F194" s="91" t="str">
        <f t="shared" si="23"/>
        <v/>
      </c>
      <c r="G194" s="91" t="str">
        <f t="shared" si="24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5"/>
        <v/>
      </c>
      <c r="S194" s="86" t="str">
        <f t="shared" si="26"/>
        <v/>
      </c>
      <c r="T194" s="86" t="str">
        <f t="shared" si="27"/>
        <v/>
      </c>
      <c r="AD194" s="86" t="s">
        <v>2170</v>
      </c>
      <c r="AE194" s="86" t="s">
        <v>2171</v>
      </c>
      <c r="AF194" s="86" t="str">
        <f t="shared" si="28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1"/>
        <v/>
      </c>
      <c r="C195" s="96"/>
      <c r="D195" s="91" t="str">
        <f t="shared" si="22"/>
        <v/>
      </c>
      <c r="E195" s="129"/>
      <c r="F195" s="91" t="str">
        <f t="shared" si="23"/>
        <v/>
      </c>
      <c r="G195" s="91" t="str">
        <f t="shared" si="24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5"/>
        <v/>
      </c>
      <c r="S195" s="86" t="str">
        <f t="shared" si="26"/>
        <v/>
      </c>
      <c r="T195" s="86" t="str">
        <f t="shared" si="27"/>
        <v/>
      </c>
      <c r="AD195" s="86" t="s">
        <v>2172</v>
      </c>
      <c r="AE195" s="86" t="s">
        <v>2173</v>
      </c>
      <c r="AF195" s="86" t="str">
        <f t="shared" si="28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29">IFERROR(VLOOKUP(A196,$U$6:$V$23,2,FALSE),"")</f>
        <v/>
      </c>
      <c r="C196" s="96"/>
      <c r="D196" s="91" t="str">
        <f t="shared" ref="D196:D259" si="30">IFERROR(VLOOKUP(C196,$X$5:$Z$129,2,FALSE),"")</f>
        <v/>
      </c>
      <c r="E196" s="129"/>
      <c r="F196" s="91" t="str">
        <f t="shared" ref="F196:F259" si="31">IFERROR(VLOOKUP(E196,$AD$6:$AE$1090,2,FALSE),"")</f>
        <v/>
      </c>
      <c r="G196" s="91" t="str">
        <f t="shared" ref="G196:G259" si="32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3">LEFT(C196,3)</f>
        <v/>
      </c>
      <c r="S196" s="86" t="str">
        <f t="shared" ref="S196:S259" si="34">LEFT(C196,2)</f>
        <v/>
      </c>
      <c r="T196" s="86" t="str">
        <f t="shared" ref="T196:T259" si="35">MID(G196,2,2)</f>
        <v/>
      </c>
      <c r="AD196" s="86" t="s">
        <v>2174</v>
      </c>
      <c r="AE196" s="86" t="s">
        <v>2175</v>
      </c>
      <c r="AF196" s="86" t="str">
        <f t="shared" si="28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29"/>
        <v/>
      </c>
      <c r="C197" s="96"/>
      <c r="D197" s="91" t="str">
        <f t="shared" si="30"/>
        <v/>
      </c>
      <c r="E197" s="129"/>
      <c r="F197" s="91" t="str">
        <f t="shared" si="31"/>
        <v/>
      </c>
      <c r="G197" s="91" t="str">
        <f t="shared" si="32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3"/>
        <v/>
      </c>
      <c r="S197" s="86" t="str">
        <f t="shared" si="34"/>
        <v/>
      </c>
      <c r="T197" s="86" t="str">
        <f t="shared" si="35"/>
        <v/>
      </c>
      <c r="AD197" s="86" t="s">
        <v>2176</v>
      </c>
      <c r="AE197" s="86" t="s">
        <v>2177</v>
      </c>
      <c r="AF197" s="86" t="str">
        <f t="shared" si="28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29"/>
        <v/>
      </c>
      <c r="C198" s="96"/>
      <c r="D198" s="91" t="str">
        <f t="shared" si="30"/>
        <v/>
      </c>
      <c r="E198" s="129"/>
      <c r="F198" s="91" t="str">
        <f t="shared" si="31"/>
        <v/>
      </c>
      <c r="G198" s="91" t="str">
        <f t="shared" si="32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3"/>
        <v/>
      </c>
      <c r="S198" s="86" t="str">
        <f t="shared" si="34"/>
        <v/>
      </c>
      <c r="T198" s="86" t="str">
        <f t="shared" si="35"/>
        <v/>
      </c>
      <c r="AD198" s="86" t="s">
        <v>3062</v>
      </c>
      <c r="AE198" s="86" t="s">
        <v>3063</v>
      </c>
      <c r="AF198" s="86" t="str">
        <f t="shared" si="28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29"/>
        <v/>
      </c>
      <c r="C199" s="96"/>
      <c r="D199" s="91" t="str">
        <f t="shared" si="30"/>
        <v/>
      </c>
      <c r="E199" s="129"/>
      <c r="F199" s="91" t="str">
        <f t="shared" si="31"/>
        <v/>
      </c>
      <c r="G199" s="91" t="str">
        <f t="shared" si="32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3"/>
        <v/>
      </c>
      <c r="S199" s="86" t="str">
        <f t="shared" si="34"/>
        <v/>
      </c>
      <c r="T199" s="86" t="str">
        <f t="shared" si="35"/>
        <v/>
      </c>
      <c r="AD199" s="86" t="s">
        <v>3064</v>
      </c>
      <c r="AE199" s="86" t="s">
        <v>3065</v>
      </c>
      <c r="AF199" s="86" t="str">
        <f t="shared" si="28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29"/>
        <v/>
      </c>
      <c r="C200" s="96"/>
      <c r="D200" s="91" t="str">
        <f t="shared" si="30"/>
        <v/>
      </c>
      <c r="E200" s="129"/>
      <c r="F200" s="91" t="str">
        <f t="shared" si="31"/>
        <v/>
      </c>
      <c r="G200" s="91" t="str">
        <f t="shared" si="32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3"/>
        <v/>
      </c>
      <c r="S200" s="86" t="str">
        <f t="shared" si="34"/>
        <v/>
      </c>
      <c r="T200" s="86" t="str">
        <f t="shared" si="35"/>
        <v/>
      </c>
      <c r="AD200" s="86" t="s">
        <v>3066</v>
      </c>
      <c r="AE200" s="86" t="s">
        <v>3067</v>
      </c>
      <c r="AF200" s="86" t="str">
        <f t="shared" ref="AF200:AF263" si="36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29"/>
        <v/>
      </c>
      <c r="C201" s="96"/>
      <c r="D201" s="91" t="str">
        <f t="shared" si="30"/>
        <v/>
      </c>
      <c r="E201" s="129"/>
      <c r="F201" s="91" t="str">
        <f t="shared" si="31"/>
        <v/>
      </c>
      <c r="G201" s="91" t="str">
        <f t="shared" si="32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3"/>
        <v/>
      </c>
      <c r="S201" s="86" t="str">
        <f t="shared" si="34"/>
        <v/>
      </c>
      <c r="T201" s="86" t="str">
        <f t="shared" si="35"/>
        <v/>
      </c>
      <c r="AD201" s="86" t="s">
        <v>3068</v>
      </c>
      <c r="AE201" s="86" t="s">
        <v>3069</v>
      </c>
      <c r="AF201" s="86" t="str">
        <f t="shared" si="36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29"/>
        <v/>
      </c>
      <c r="C202" s="96"/>
      <c r="D202" s="91" t="str">
        <f t="shared" si="30"/>
        <v/>
      </c>
      <c r="E202" s="129"/>
      <c r="F202" s="91" t="str">
        <f t="shared" si="31"/>
        <v/>
      </c>
      <c r="G202" s="91" t="str">
        <f t="shared" si="32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3"/>
        <v/>
      </c>
      <c r="S202" s="86" t="str">
        <f t="shared" si="34"/>
        <v/>
      </c>
      <c r="T202" s="86" t="str">
        <f t="shared" si="35"/>
        <v/>
      </c>
      <c r="AD202" s="86" t="s">
        <v>3070</v>
      </c>
      <c r="AE202" s="86" t="s">
        <v>3071</v>
      </c>
      <c r="AF202" s="86" t="str">
        <f t="shared" si="36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29"/>
        <v/>
      </c>
      <c r="C203" s="96"/>
      <c r="D203" s="91" t="str">
        <f t="shared" si="30"/>
        <v/>
      </c>
      <c r="E203" s="129"/>
      <c r="F203" s="91" t="str">
        <f t="shared" si="31"/>
        <v/>
      </c>
      <c r="G203" s="91" t="str">
        <f t="shared" si="32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3"/>
        <v/>
      </c>
      <c r="S203" s="86" t="str">
        <f t="shared" si="34"/>
        <v/>
      </c>
      <c r="T203" s="86" t="str">
        <f t="shared" si="35"/>
        <v/>
      </c>
      <c r="AD203" s="86" t="s">
        <v>3072</v>
      </c>
      <c r="AE203" s="86" t="s">
        <v>3073</v>
      </c>
      <c r="AF203" s="86" t="str">
        <f t="shared" si="36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29"/>
        <v/>
      </c>
      <c r="C204" s="96"/>
      <c r="D204" s="91" t="str">
        <f t="shared" si="30"/>
        <v/>
      </c>
      <c r="E204" s="129"/>
      <c r="F204" s="91" t="str">
        <f t="shared" si="31"/>
        <v/>
      </c>
      <c r="G204" s="91" t="str">
        <f t="shared" si="32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3"/>
        <v/>
      </c>
      <c r="S204" s="86" t="str">
        <f t="shared" si="34"/>
        <v/>
      </c>
      <c r="T204" s="86" t="str">
        <f t="shared" si="35"/>
        <v/>
      </c>
      <c r="AD204" s="86" t="s">
        <v>3074</v>
      </c>
      <c r="AE204" s="86" t="s">
        <v>2518</v>
      </c>
      <c r="AF204" s="86" t="str">
        <f t="shared" si="36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29"/>
        <v/>
      </c>
      <c r="C205" s="96"/>
      <c r="D205" s="91" t="str">
        <f t="shared" si="30"/>
        <v/>
      </c>
      <c r="E205" s="129"/>
      <c r="F205" s="91" t="str">
        <f t="shared" si="31"/>
        <v/>
      </c>
      <c r="G205" s="91" t="str">
        <f t="shared" si="32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3"/>
        <v/>
      </c>
      <c r="S205" s="86" t="str">
        <f t="shared" si="34"/>
        <v/>
      </c>
      <c r="T205" s="86" t="str">
        <f t="shared" si="35"/>
        <v/>
      </c>
      <c r="AD205" s="86" t="s">
        <v>3075</v>
      </c>
      <c r="AE205" s="86" t="s">
        <v>3076</v>
      </c>
      <c r="AF205" s="86" t="str">
        <f t="shared" si="36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29"/>
        <v/>
      </c>
      <c r="C206" s="96"/>
      <c r="D206" s="91" t="str">
        <f t="shared" si="30"/>
        <v/>
      </c>
      <c r="E206" s="129"/>
      <c r="F206" s="91" t="str">
        <f t="shared" si="31"/>
        <v/>
      </c>
      <c r="G206" s="91" t="str">
        <f t="shared" si="32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3"/>
        <v/>
      </c>
      <c r="S206" s="86" t="str">
        <f t="shared" si="34"/>
        <v/>
      </c>
      <c r="T206" s="86" t="str">
        <f t="shared" si="35"/>
        <v/>
      </c>
      <c r="AD206" s="86" t="s">
        <v>3077</v>
      </c>
      <c r="AE206" s="86" t="s">
        <v>3078</v>
      </c>
      <c r="AF206" s="86" t="str">
        <f t="shared" si="36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29"/>
        <v/>
      </c>
      <c r="C207" s="96"/>
      <c r="D207" s="91" t="str">
        <f t="shared" si="30"/>
        <v/>
      </c>
      <c r="E207" s="129"/>
      <c r="F207" s="91" t="str">
        <f t="shared" si="31"/>
        <v/>
      </c>
      <c r="G207" s="91" t="str">
        <f t="shared" si="32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3"/>
        <v/>
      </c>
      <c r="S207" s="86" t="str">
        <f t="shared" si="34"/>
        <v/>
      </c>
      <c r="T207" s="86" t="str">
        <f t="shared" si="35"/>
        <v/>
      </c>
      <c r="AD207" s="86" t="s">
        <v>3079</v>
      </c>
      <c r="AE207" s="86" t="s">
        <v>3080</v>
      </c>
      <c r="AF207" s="86" t="str">
        <f t="shared" si="36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29"/>
        <v/>
      </c>
      <c r="C208" s="96"/>
      <c r="D208" s="91" t="str">
        <f t="shared" si="30"/>
        <v/>
      </c>
      <c r="E208" s="129"/>
      <c r="F208" s="91" t="str">
        <f t="shared" si="31"/>
        <v/>
      </c>
      <c r="G208" s="91" t="str">
        <f t="shared" si="32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3"/>
        <v/>
      </c>
      <c r="S208" s="86" t="str">
        <f t="shared" si="34"/>
        <v/>
      </c>
      <c r="T208" s="86" t="str">
        <f t="shared" si="35"/>
        <v/>
      </c>
      <c r="AD208" s="86" t="s">
        <v>3081</v>
      </c>
      <c r="AE208" s="86" t="s">
        <v>3082</v>
      </c>
      <c r="AF208" s="86" t="str">
        <f t="shared" si="36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29"/>
        <v/>
      </c>
      <c r="C209" s="96"/>
      <c r="D209" s="91" t="str">
        <f t="shared" si="30"/>
        <v/>
      </c>
      <c r="E209" s="129"/>
      <c r="F209" s="91" t="str">
        <f t="shared" si="31"/>
        <v/>
      </c>
      <c r="G209" s="91" t="str">
        <f t="shared" si="32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3"/>
        <v/>
      </c>
      <c r="S209" s="86" t="str">
        <f t="shared" si="34"/>
        <v/>
      </c>
      <c r="T209" s="86" t="str">
        <f t="shared" si="35"/>
        <v/>
      </c>
      <c r="AD209" s="86" t="s">
        <v>3083</v>
      </c>
      <c r="AE209" s="86" t="s">
        <v>3084</v>
      </c>
      <c r="AF209" s="86" t="str">
        <f t="shared" si="36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29"/>
        <v/>
      </c>
      <c r="C210" s="96"/>
      <c r="D210" s="91" t="str">
        <f t="shared" si="30"/>
        <v/>
      </c>
      <c r="E210" s="129"/>
      <c r="F210" s="91" t="str">
        <f t="shared" si="31"/>
        <v/>
      </c>
      <c r="G210" s="91" t="str">
        <f t="shared" si="32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3"/>
        <v/>
      </c>
      <c r="S210" s="86" t="str">
        <f t="shared" si="34"/>
        <v/>
      </c>
      <c r="T210" s="86" t="str">
        <f t="shared" si="35"/>
        <v/>
      </c>
      <c r="AD210" s="86" t="s">
        <v>3085</v>
      </c>
      <c r="AE210" s="86" t="s">
        <v>3086</v>
      </c>
      <c r="AF210" s="86" t="str">
        <f t="shared" si="36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29"/>
        <v/>
      </c>
      <c r="C211" s="96"/>
      <c r="D211" s="91" t="str">
        <f t="shared" si="30"/>
        <v/>
      </c>
      <c r="E211" s="129"/>
      <c r="F211" s="91" t="str">
        <f t="shared" si="31"/>
        <v/>
      </c>
      <c r="G211" s="91" t="str">
        <f t="shared" si="32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3"/>
        <v/>
      </c>
      <c r="S211" s="86" t="str">
        <f t="shared" si="34"/>
        <v/>
      </c>
      <c r="T211" s="86" t="str">
        <f t="shared" si="35"/>
        <v/>
      </c>
      <c r="AD211" s="86" t="s">
        <v>3087</v>
      </c>
      <c r="AE211" s="86" t="s">
        <v>3088</v>
      </c>
      <c r="AF211" s="86" t="str">
        <f t="shared" si="36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29"/>
        <v/>
      </c>
      <c r="C212" s="96"/>
      <c r="D212" s="91" t="str">
        <f t="shared" si="30"/>
        <v/>
      </c>
      <c r="E212" s="129"/>
      <c r="F212" s="91" t="str">
        <f t="shared" si="31"/>
        <v/>
      </c>
      <c r="G212" s="91" t="str">
        <f t="shared" si="32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3"/>
        <v/>
      </c>
      <c r="S212" s="86" t="str">
        <f t="shared" si="34"/>
        <v/>
      </c>
      <c r="T212" s="86" t="str">
        <f t="shared" si="35"/>
        <v/>
      </c>
      <c r="AD212" s="86" t="s">
        <v>3089</v>
      </c>
      <c r="AE212" s="86" t="s">
        <v>3090</v>
      </c>
      <c r="AF212" s="86" t="str">
        <f t="shared" si="36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29"/>
        <v/>
      </c>
      <c r="C213" s="96"/>
      <c r="D213" s="91" t="str">
        <f t="shared" si="30"/>
        <v/>
      </c>
      <c r="E213" s="129"/>
      <c r="F213" s="91" t="str">
        <f t="shared" si="31"/>
        <v/>
      </c>
      <c r="G213" s="91" t="str">
        <f t="shared" si="32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3"/>
        <v/>
      </c>
      <c r="S213" s="86" t="str">
        <f t="shared" si="34"/>
        <v/>
      </c>
      <c r="T213" s="86" t="str">
        <f t="shared" si="35"/>
        <v/>
      </c>
      <c r="AD213" s="86" t="s">
        <v>3091</v>
      </c>
      <c r="AE213" s="86" t="s">
        <v>3092</v>
      </c>
      <c r="AF213" s="86" t="str">
        <f t="shared" si="36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29"/>
        <v/>
      </c>
      <c r="C214" s="96"/>
      <c r="D214" s="91" t="str">
        <f t="shared" si="30"/>
        <v/>
      </c>
      <c r="E214" s="129"/>
      <c r="F214" s="91" t="str">
        <f t="shared" si="31"/>
        <v/>
      </c>
      <c r="G214" s="91" t="str">
        <f t="shared" si="32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3"/>
        <v/>
      </c>
      <c r="S214" s="86" t="str">
        <f t="shared" si="34"/>
        <v/>
      </c>
      <c r="T214" s="86" t="str">
        <f t="shared" si="35"/>
        <v/>
      </c>
      <c r="AD214" s="86" t="s">
        <v>3093</v>
      </c>
      <c r="AE214" s="86" t="s">
        <v>3094</v>
      </c>
      <c r="AF214" s="86" t="str">
        <f t="shared" si="36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29"/>
        <v/>
      </c>
      <c r="C215" s="96"/>
      <c r="D215" s="91" t="str">
        <f t="shared" si="30"/>
        <v/>
      </c>
      <c r="E215" s="129"/>
      <c r="F215" s="91" t="str">
        <f t="shared" si="31"/>
        <v/>
      </c>
      <c r="G215" s="91" t="str">
        <f t="shared" si="32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3"/>
        <v/>
      </c>
      <c r="S215" s="86" t="str">
        <f t="shared" si="34"/>
        <v/>
      </c>
      <c r="T215" s="86" t="str">
        <f t="shared" si="35"/>
        <v/>
      </c>
      <c r="AD215" s="86" t="s">
        <v>3095</v>
      </c>
      <c r="AE215" s="86" t="s">
        <v>3096</v>
      </c>
      <c r="AF215" s="86" t="str">
        <f t="shared" si="36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29"/>
        <v/>
      </c>
      <c r="C216" s="96"/>
      <c r="D216" s="91" t="str">
        <f t="shared" si="30"/>
        <v/>
      </c>
      <c r="E216" s="129"/>
      <c r="F216" s="91" t="str">
        <f t="shared" si="31"/>
        <v/>
      </c>
      <c r="G216" s="91" t="str">
        <f t="shared" si="32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3"/>
        <v/>
      </c>
      <c r="S216" s="86" t="str">
        <f t="shared" si="34"/>
        <v/>
      </c>
      <c r="T216" s="86" t="str">
        <f t="shared" si="35"/>
        <v/>
      </c>
      <c r="AD216" s="86" t="s">
        <v>3097</v>
      </c>
      <c r="AE216" s="86" t="s">
        <v>3098</v>
      </c>
      <c r="AF216" s="86" t="str">
        <f t="shared" si="36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29"/>
        <v/>
      </c>
      <c r="C217" s="96"/>
      <c r="D217" s="91" t="str">
        <f t="shared" si="30"/>
        <v/>
      </c>
      <c r="E217" s="129"/>
      <c r="F217" s="91" t="str">
        <f t="shared" si="31"/>
        <v/>
      </c>
      <c r="G217" s="91" t="str">
        <f t="shared" si="32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3"/>
        <v/>
      </c>
      <c r="S217" s="86" t="str">
        <f t="shared" si="34"/>
        <v/>
      </c>
      <c r="T217" s="86" t="str">
        <f t="shared" si="35"/>
        <v/>
      </c>
      <c r="AD217" s="86" t="s">
        <v>3099</v>
      </c>
      <c r="AE217" s="86" t="s">
        <v>3100</v>
      </c>
      <c r="AF217" s="86" t="str">
        <f t="shared" si="36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29"/>
        <v/>
      </c>
      <c r="C218" s="96"/>
      <c r="D218" s="91" t="str">
        <f t="shared" si="30"/>
        <v/>
      </c>
      <c r="E218" s="129"/>
      <c r="F218" s="91" t="str">
        <f t="shared" si="31"/>
        <v/>
      </c>
      <c r="G218" s="91" t="str">
        <f t="shared" si="32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3"/>
        <v/>
      </c>
      <c r="S218" s="86" t="str">
        <f t="shared" si="34"/>
        <v/>
      </c>
      <c r="T218" s="86" t="str">
        <f t="shared" si="35"/>
        <v/>
      </c>
      <c r="AD218" s="86" t="s">
        <v>3101</v>
      </c>
      <c r="AE218" s="86" t="s">
        <v>3102</v>
      </c>
      <c r="AF218" s="86" t="str">
        <f t="shared" si="36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29"/>
        <v/>
      </c>
      <c r="C219" s="96"/>
      <c r="D219" s="91" t="str">
        <f t="shared" si="30"/>
        <v/>
      </c>
      <c r="E219" s="129"/>
      <c r="F219" s="91" t="str">
        <f t="shared" si="31"/>
        <v/>
      </c>
      <c r="G219" s="91" t="str">
        <f t="shared" si="32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3"/>
        <v/>
      </c>
      <c r="S219" s="86" t="str">
        <f t="shared" si="34"/>
        <v/>
      </c>
      <c r="T219" s="86" t="str">
        <f t="shared" si="35"/>
        <v/>
      </c>
      <c r="AD219" s="86" t="s">
        <v>2178</v>
      </c>
      <c r="AE219" s="86" t="s">
        <v>2179</v>
      </c>
      <c r="AF219" s="86" t="str">
        <f t="shared" si="36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29"/>
        <v/>
      </c>
      <c r="C220" s="96"/>
      <c r="D220" s="91" t="str">
        <f t="shared" si="30"/>
        <v/>
      </c>
      <c r="E220" s="129"/>
      <c r="F220" s="91" t="str">
        <f t="shared" si="31"/>
        <v/>
      </c>
      <c r="G220" s="91" t="str">
        <f t="shared" si="32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3"/>
        <v/>
      </c>
      <c r="S220" s="86" t="str">
        <f t="shared" si="34"/>
        <v/>
      </c>
      <c r="T220" s="86" t="str">
        <f t="shared" si="35"/>
        <v/>
      </c>
      <c r="AD220" s="86" t="s">
        <v>2180</v>
      </c>
      <c r="AE220" s="86" t="s">
        <v>2181</v>
      </c>
      <c r="AF220" s="86" t="str">
        <f t="shared" si="36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29"/>
        <v/>
      </c>
      <c r="C221" s="96"/>
      <c r="D221" s="91" t="str">
        <f t="shared" si="30"/>
        <v/>
      </c>
      <c r="E221" s="129"/>
      <c r="F221" s="91" t="str">
        <f t="shared" si="31"/>
        <v/>
      </c>
      <c r="G221" s="91" t="str">
        <f t="shared" si="32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3"/>
        <v/>
      </c>
      <c r="S221" s="86" t="str">
        <f t="shared" si="34"/>
        <v/>
      </c>
      <c r="T221" s="86" t="str">
        <f t="shared" si="35"/>
        <v/>
      </c>
      <c r="AD221" s="86" t="s">
        <v>2182</v>
      </c>
      <c r="AE221" s="86" t="s">
        <v>2183</v>
      </c>
      <c r="AF221" s="86" t="str">
        <f t="shared" si="36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29"/>
        <v/>
      </c>
      <c r="C222" s="96"/>
      <c r="D222" s="91" t="str">
        <f t="shared" si="30"/>
        <v/>
      </c>
      <c r="E222" s="129"/>
      <c r="F222" s="91" t="str">
        <f t="shared" si="31"/>
        <v/>
      </c>
      <c r="G222" s="91" t="str">
        <f t="shared" si="32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3"/>
        <v/>
      </c>
      <c r="S222" s="86" t="str">
        <f t="shared" si="34"/>
        <v/>
      </c>
      <c r="T222" s="86" t="str">
        <f t="shared" si="35"/>
        <v/>
      </c>
      <c r="AD222" s="86" t="s">
        <v>2184</v>
      </c>
      <c r="AE222" s="86" t="s">
        <v>2185</v>
      </c>
      <c r="AF222" s="86" t="str">
        <f t="shared" si="36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29"/>
        <v/>
      </c>
      <c r="C223" s="96"/>
      <c r="D223" s="91" t="str">
        <f t="shared" si="30"/>
        <v/>
      </c>
      <c r="E223" s="129"/>
      <c r="F223" s="91" t="str">
        <f t="shared" si="31"/>
        <v/>
      </c>
      <c r="G223" s="91" t="str">
        <f t="shared" si="32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3"/>
        <v/>
      </c>
      <c r="S223" s="86" t="str">
        <f t="shared" si="34"/>
        <v/>
      </c>
      <c r="T223" s="86" t="str">
        <f t="shared" si="35"/>
        <v/>
      </c>
      <c r="AD223" s="86" t="s">
        <v>2186</v>
      </c>
      <c r="AE223" s="86" t="s">
        <v>2187</v>
      </c>
      <c r="AF223" s="86" t="str">
        <f t="shared" si="36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29"/>
        <v/>
      </c>
      <c r="C224" s="96"/>
      <c r="D224" s="91" t="str">
        <f t="shared" si="30"/>
        <v/>
      </c>
      <c r="E224" s="129"/>
      <c r="F224" s="91" t="str">
        <f t="shared" si="31"/>
        <v/>
      </c>
      <c r="G224" s="91" t="str">
        <f t="shared" si="32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3"/>
        <v/>
      </c>
      <c r="S224" s="86" t="str">
        <f t="shared" si="34"/>
        <v/>
      </c>
      <c r="T224" s="86" t="str">
        <f t="shared" si="35"/>
        <v/>
      </c>
      <c r="AD224" s="86" t="s">
        <v>2188</v>
      </c>
      <c r="AE224" s="86" t="s">
        <v>2189</v>
      </c>
      <c r="AF224" s="86" t="str">
        <f t="shared" si="36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29"/>
        <v/>
      </c>
      <c r="C225" s="96"/>
      <c r="D225" s="91" t="str">
        <f t="shared" si="30"/>
        <v/>
      </c>
      <c r="E225" s="129"/>
      <c r="F225" s="91" t="str">
        <f t="shared" si="31"/>
        <v/>
      </c>
      <c r="G225" s="91" t="str">
        <f t="shared" si="32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3"/>
        <v/>
      </c>
      <c r="S225" s="86" t="str">
        <f t="shared" si="34"/>
        <v/>
      </c>
      <c r="T225" s="86" t="str">
        <f t="shared" si="35"/>
        <v/>
      </c>
      <c r="AD225" s="86" t="s">
        <v>2190</v>
      </c>
      <c r="AE225" s="86" t="s">
        <v>2191</v>
      </c>
      <c r="AF225" s="86" t="str">
        <f t="shared" si="36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29"/>
        <v/>
      </c>
      <c r="C226" s="96"/>
      <c r="D226" s="91" t="str">
        <f t="shared" si="30"/>
        <v/>
      </c>
      <c r="E226" s="129"/>
      <c r="F226" s="91" t="str">
        <f t="shared" si="31"/>
        <v/>
      </c>
      <c r="G226" s="91" t="str">
        <f t="shared" si="32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3"/>
        <v/>
      </c>
      <c r="S226" s="86" t="str">
        <f t="shared" si="34"/>
        <v/>
      </c>
      <c r="T226" s="86" t="str">
        <f t="shared" si="35"/>
        <v/>
      </c>
      <c r="AD226" s="86" t="s">
        <v>2192</v>
      </c>
      <c r="AE226" s="86" t="s">
        <v>2193</v>
      </c>
      <c r="AF226" s="86" t="str">
        <f t="shared" si="36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29"/>
        <v/>
      </c>
      <c r="C227" s="96"/>
      <c r="D227" s="91" t="str">
        <f t="shared" si="30"/>
        <v/>
      </c>
      <c r="E227" s="129"/>
      <c r="F227" s="91" t="str">
        <f t="shared" si="31"/>
        <v/>
      </c>
      <c r="G227" s="91" t="str">
        <f t="shared" si="32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3"/>
        <v/>
      </c>
      <c r="S227" s="86" t="str">
        <f t="shared" si="34"/>
        <v/>
      </c>
      <c r="T227" s="86" t="str">
        <f t="shared" si="35"/>
        <v/>
      </c>
      <c r="AD227" s="86" t="s">
        <v>2194</v>
      </c>
      <c r="AE227" s="86" t="s">
        <v>2195</v>
      </c>
      <c r="AF227" s="86" t="str">
        <f t="shared" si="36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29"/>
        <v/>
      </c>
      <c r="C228" s="96"/>
      <c r="D228" s="91" t="str">
        <f t="shared" si="30"/>
        <v/>
      </c>
      <c r="E228" s="129"/>
      <c r="F228" s="91" t="str">
        <f t="shared" si="31"/>
        <v/>
      </c>
      <c r="G228" s="91" t="str">
        <f t="shared" si="32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3"/>
        <v/>
      </c>
      <c r="S228" s="86" t="str">
        <f t="shared" si="34"/>
        <v/>
      </c>
      <c r="T228" s="86" t="str">
        <f t="shared" si="35"/>
        <v/>
      </c>
      <c r="AD228" s="86" t="s">
        <v>2196</v>
      </c>
      <c r="AE228" s="86" t="s">
        <v>2197</v>
      </c>
      <c r="AF228" s="86" t="str">
        <f t="shared" si="36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29"/>
        <v/>
      </c>
      <c r="C229" s="96"/>
      <c r="D229" s="91" t="str">
        <f t="shared" si="30"/>
        <v/>
      </c>
      <c r="E229" s="129"/>
      <c r="F229" s="91" t="str">
        <f t="shared" si="31"/>
        <v/>
      </c>
      <c r="G229" s="91" t="str">
        <f t="shared" si="32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3"/>
        <v/>
      </c>
      <c r="S229" s="86" t="str">
        <f t="shared" si="34"/>
        <v/>
      </c>
      <c r="T229" s="86" t="str">
        <f t="shared" si="35"/>
        <v/>
      </c>
      <c r="AD229" s="86" t="s">
        <v>2198</v>
      </c>
      <c r="AE229" s="86" t="s">
        <v>2199</v>
      </c>
      <c r="AF229" s="86" t="str">
        <f t="shared" si="36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29"/>
        <v/>
      </c>
      <c r="C230" s="96"/>
      <c r="D230" s="91" t="str">
        <f t="shared" si="30"/>
        <v/>
      </c>
      <c r="E230" s="129"/>
      <c r="F230" s="91" t="str">
        <f t="shared" si="31"/>
        <v/>
      </c>
      <c r="G230" s="91" t="str">
        <f t="shared" si="32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3"/>
        <v/>
      </c>
      <c r="S230" s="86" t="str">
        <f t="shared" si="34"/>
        <v/>
      </c>
      <c r="T230" s="86" t="str">
        <f t="shared" si="35"/>
        <v/>
      </c>
      <c r="AD230" s="86" t="s">
        <v>2200</v>
      </c>
      <c r="AE230" s="86" t="s">
        <v>2201</v>
      </c>
      <c r="AF230" s="86" t="str">
        <f t="shared" si="36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29"/>
        <v/>
      </c>
      <c r="C231" s="96"/>
      <c r="D231" s="91" t="str">
        <f t="shared" si="30"/>
        <v/>
      </c>
      <c r="E231" s="129"/>
      <c r="F231" s="91" t="str">
        <f t="shared" si="31"/>
        <v/>
      </c>
      <c r="G231" s="91" t="str">
        <f t="shared" si="32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3"/>
        <v/>
      </c>
      <c r="S231" s="86" t="str">
        <f t="shared" si="34"/>
        <v/>
      </c>
      <c r="T231" s="86" t="str">
        <f t="shared" si="35"/>
        <v/>
      </c>
      <c r="AD231" s="86" t="s">
        <v>2202</v>
      </c>
      <c r="AE231" s="86" t="s">
        <v>2203</v>
      </c>
      <c r="AF231" s="86" t="str">
        <f t="shared" si="36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29"/>
        <v/>
      </c>
      <c r="C232" s="96"/>
      <c r="D232" s="91" t="str">
        <f t="shared" si="30"/>
        <v/>
      </c>
      <c r="E232" s="129"/>
      <c r="F232" s="91" t="str">
        <f t="shared" si="31"/>
        <v/>
      </c>
      <c r="G232" s="91" t="str">
        <f t="shared" si="32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3"/>
        <v/>
      </c>
      <c r="S232" s="86" t="str">
        <f t="shared" si="34"/>
        <v/>
      </c>
      <c r="T232" s="86" t="str">
        <f t="shared" si="35"/>
        <v/>
      </c>
      <c r="AD232" s="86" t="s">
        <v>2204</v>
      </c>
      <c r="AE232" s="86" t="s">
        <v>2205</v>
      </c>
      <c r="AF232" s="86" t="str">
        <f t="shared" si="36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29"/>
        <v/>
      </c>
      <c r="C233" s="96"/>
      <c r="D233" s="91" t="str">
        <f t="shared" si="30"/>
        <v/>
      </c>
      <c r="E233" s="129"/>
      <c r="F233" s="91" t="str">
        <f t="shared" si="31"/>
        <v/>
      </c>
      <c r="G233" s="91" t="str">
        <f t="shared" si="32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3"/>
        <v/>
      </c>
      <c r="S233" s="86" t="str">
        <f t="shared" si="34"/>
        <v/>
      </c>
      <c r="T233" s="86" t="str">
        <f t="shared" si="35"/>
        <v/>
      </c>
      <c r="AD233" s="86" t="s">
        <v>3103</v>
      </c>
      <c r="AE233" s="86" t="s">
        <v>3104</v>
      </c>
      <c r="AF233" s="86" t="str">
        <f t="shared" si="36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29"/>
        <v/>
      </c>
      <c r="C234" s="96"/>
      <c r="D234" s="91" t="str">
        <f t="shared" si="30"/>
        <v/>
      </c>
      <c r="E234" s="129"/>
      <c r="F234" s="91" t="str">
        <f t="shared" si="31"/>
        <v/>
      </c>
      <c r="G234" s="91" t="str">
        <f t="shared" si="32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3"/>
        <v/>
      </c>
      <c r="S234" s="86" t="str">
        <f t="shared" si="34"/>
        <v/>
      </c>
      <c r="T234" s="86" t="str">
        <f t="shared" si="35"/>
        <v/>
      </c>
      <c r="AD234" s="86" t="s">
        <v>3105</v>
      </c>
      <c r="AE234" s="86" t="s">
        <v>3106</v>
      </c>
      <c r="AF234" s="86" t="str">
        <f t="shared" si="36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29"/>
        <v/>
      </c>
      <c r="C235" s="96"/>
      <c r="D235" s="91" t="str">
        <f t="shared" si="30"/>
        <v/>
      </c>
      <c r="E235" s="129"/>
      <c r="F235" s="91" t="str">
        <f t="shared" si="31"/>
        <v/>
      </c>
      <c r="G235" s="91" t="str">
        <f t="shared" si="32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3"/>
        <v/>
      </c>
      <c r="S235" s="86" t="str">
        <f t="shared" si="34"/>
        <v/>
      </c>
      <c r="T235" s="86" t="str">
        <f t="shared" si="35"/>
        <v/>
      </c>
      <c r="AD235" s="86" t="s">
        <v>3107</v>
      </c>
      <c r="AE235" s="86" t="s">
        <v>3108</v>
      </c>
      <c r="AF235" s="86" t="str">
        <f t="shared" si="36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29"/>
        <v/>
      </c>
      <c r="C236" s="96"/>
      <c r="D236" s="91" t="str">
        <f t="shared" si="30"/>
        <v/>
      </c>
      <c r="E236" s="129"/>
      <c r="F236" s="91" t="str">
        <f t="shared" si="31"/>
        <v/>
      </c>
      <c r="G236" s="91" t="str">
        <f t="shared" si="32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3"/>
        <v/>
      </c>
      <c r="S236" s="86" t="str">
        <f t="shared" si="34"/>
        <v/>
      </c>
      <c r="T236" s="86" t="str">
        <f t="shared" si="35"/>
        <v/>
      </c>
      <c r="AD236" s="86" t="s">
        <v>3109</v>
      </c>
      <c r="AE236" s="86" t="s">
        <v>3110</v>
      </c>
      <c r="AF236" s="86" t="str">
        <f t="shared" si="36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29"/>
        <v/>
      </c>
      <c r="C237" s="96"/>
      <c r="D237" s="91" t="str">
        <f t="shared" si="30"/>
        <v/>
      </c>
      <c r="E237" s="129"/>
      <c r="F237" s="91" t="str">
        <f t="shared" si="31"/>
        <v/>
      </c>
      <c r="G237" s="91" t="str">
        <f t="shared" si="32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3"/>
        <v/>
      </c>
      <c r="S237" s="86" t="str">
        <f t="shared" si="34"/>
        <v/>
      </c>
      <c r="T237" s="86" t="str">
        <f t="shared" si="35"/>
        <v/>
      </c>
      <c r="AD237" s="86" t="s">
        <v>738</v>
      </c>
      <c r="AE237" s="86" t="s">
        <v>739</v>
      </c>
      <c r="AF237" s="86" t="str">
        <f t="shared" si="36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29"/>
        <v/>
      </c>
      <c r="C238" s="96"/>
      <c r="D238" s="91" t="str">
        <f t="shared" si="30"/>
        <v/>
      </c>
      <c r="E238" s="129"/>
      <c r="F238" s="91" t="str">
        <f t="shared" si="31"/>
        <v/>
      </c>
      <c r="G238" s="91" t="str">
        <f t="shared" si="32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3"/>
        <v/>
      </c>
      <c r="S238" s="86" t="str">
        <f t="shared" si="34"/>
        <v/>
      </c>
      <c r="T238" s="86" t="str">
        <f t="shared" si="35"/>
        <v/>
      </c>
      <c r="AD238" s="86" t="s">
        <v>740</v>
      </c>
      <c r="AE238" s="86" t="s">
        <v>741</v>
      </c>
      <c r="AF238" s="86" t="str">
        <f t="shared" si="36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29"/>
        <v/>
      </c>
      <c r="C239" s="96"/>
      <c r="D239" s="91" t="str">
        <f t="shared" si="30"/>
        <v/>
      </c>
      <c r="E239" s="129"/>
      <c r="F239" s="91" t="str">
        <f t="shared" si="31"/>
        <v/>
      </c>
      <c r="G239" s="91" t="str">
        <f t="shared" si="32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3"/>
        <v/>
      </c>
      <c r="S239" s="86" t="str">
        <f t="shared" si="34"/>
        <v/>
      </c>
      <c r="T239" s="86" t="str">
        <f t="shared" si="35"/>
        <v/>
      </c>
      <c r="AD239" s="86" t="s">
        <v>742</v>
      </c>
      <c r="AE239" s="86" t="s">
        <v>743</v>
      </c>
      <c r="AF239" s="86" t="str">
        <f t="shared" si="36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29"/>
        <v/>
      </c>
      <c r="C240" s="96"/>
      <c r="D240" s="91" t="str">
        <f t="shared" si="30"/>
        <v/>
      </c>
      <c r="E240" s="129"/>
      <c r="F240" s="91" t="str">
        <f t="shared" si="31"/>
        <v/>
      </c>
      <c r="G240" s="91" t="str">
        <f t="shared" si="32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3"/>
        <v/>
      </c>
      <c r="S240" s="86" t="str">
        <f t="shared" si="34"/>
        <v/>
      </c>
      <c r="T240" s="86" t="str">
        <f t="shared" si="35"/>
        <v/>
      </c>
      <c r="AD240" s="86" t="s">
        <v>744</v>
      </c>
      <c r="AE240" s="86" t="s">
        <v>745</v>
      </c>
      <c r="AF240" s="86" t="str">
        <f t="shared" si="36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29"/>
        <v/>
      </c>
      <c r="C241" s="96"/>
      <c r="D241" s="91" t="str">
        <f t="shared" si="30"/>
        <v/>
      </c>
      <c r="E241" s="129"/>
      <c r="F241" s="91" t="str">
        <f t="shared" si="31"/>
        <v/>
      </c>
      <c r="G241" s="91" t="str">
        <f t="shared" si="32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3"/>
        <v/>
      </c>
      <c r="S241" s="86" t="str">
        <f t="shared" si="34"/>
        <v/>
      </c>
      <c r="T241" s="86" t="str">
        <f t="shared" si="35"/>
        <v/>
      </c>
      <c r="AD241" s="86" t="s">
        <v>746</v>
      </c>
      <c r="AE241" s="86" t="s">
        <v>747</v>
      </c>
      <c r="AF241" s="86" t="str">
        <f t="shared" si="36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29"/>
        <v/>
      </c>
      <c r="C242" s="96"/>
      <c r="D242" s="91" t="str">
        <f t="shared" si="30"/>
        <v/>
      </c>
      <c r="E242" s="129"/>
      <c r="F242" s="91" t="str">
        <f t="shared" si="31"/>
        <v/>
      </c>
      <c r="G242" s="91" t="str">
        <f t="shared" si="32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3"/>
        <v/>
      </c>
      <c r="S242" s="86" t="str">
        <f t="shared" si="34"/>
        <v/>
      </c>
      <c r="T242" s="86" t="str">
        <f t="shared" si="35"/>
        <v/>
      </c>
      <c r="AD242" s="86" t="s">
        <v>748</v>
      </c>
      <c r="AE242" s="86" t="s">
        <v>749</v>
      </c>
      <c r="AF242" s="86" t="str">
        <f t="shared" si="36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29"/>
        <v/>
      </c>
      <c r="C243" s="96"/>
      <c r="D243" s="91" t="str">
        <f t="shared" si="30"/>
        <v/>
      </c>
      <c r="E243" s="129"/>
      <c r="F243" s="91" t="str">
        <f t="shared" si="31"/>
        <v/>
      </c>
      <c r="G243" s="91" t="str">
        <f t="shared" si="32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3"/>
        <v/>
      </c>
      <c r="S243" s="86" t="str">
        <f t="shared" si="34"/>
        <v/>
      </c>
      <c r="T243" s="86" t="str">
        <f t="shared" si="35"/>
        <v/>
      </c>
      <c r="AD243" s="86" t="s">
        <v>750</v>
      </c>
      <c r="AE243" s="86" t="s">
        <v>751</v>
      </c>
      <c r="AF243" s="86" t="str">
        <f t="shared" si="36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29"/>
        <v/>
      </c>
      <c r="C244" s="96"/>
      <c r="D244" s="91" t="str">
        <f t="shared" si="30"/>
        <v/>
      </c>
      <c r="E244" s="129"/>
      <c r="F244" s="91" t="str">
        <f t="shared" si="31"/>
        <v/>
      </c>
      <c r="G244" s="91" t="str">
        <f t="shared" si="32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3"/>
        <v/>
      </c>
      <c r="S244" s="86" t="str">
        <f t="shared" si="34"/>
        <v/>
      </c>
      <c r="T244" s="86" t="str">
        <f t="shared" si="35"/>
        <v/>
      </c>
      <c r="AD244" s="86" t="s">
        <v>1340</v>
      </c>
      <c r="AE244" s="86" t="s">
        <v>1341</v>
      </c>
      <c r="AF244" s="86" t="str">
        <f t="shared" si="36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29"/>
        <v/>
      </c>
      <c r="C245" s="96"/>
      <c r="D245" s="91" t="str">
        <f t="shared" si="30"/>
        <v/>
      </c>
      <c r="E245" s="129"/>
      <c r="F245" s="91" t="str">
        <f t="shared" si="31"/>
        <v/>
      </c>
      <c r="G245" s="91" t="str">
        <f t="shared" si="32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3"/>
        <v/>
      </c>
      <c r="S245" s="86" t="str">
        <f t="shared" si="34"/>
        <v/>
      </c>
      <c r="T245" s="86" t="str">
        <f t="shared" si="35"/>
        <v/>
      </c>
      <c r="AD245" s="86" t="s">
        <v>1342</v>
      </c>
      <c r="AE245" s="86" t="s">
        <v>1343</v>
      </c>
      <c r="AF245" s="86" t="str">
        <f t="shared" si="36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29"/>
        <v/>
      </c>
      <c r="C246" s="96"/>
      <c r="D246" s="91" t="str">
        <f t="shared" si="30"/>
        <v/>
      </c>
      <c r="E246" s="129"/>
      <c r="F246" s="91" t="str">
        <f t="shared" si="31"/>
        <v/>
      </c>
      <c r="G246" s="91" t="str">
        <f t="shared" si="32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3"/>
        <v/>
      </c>
      <c r="S246" s="86" t="str">
        <f t="shared" si="34"/>
        <v/>
      </c>
      <c r="T246" s="86" t="str">
        <f t="shared" si="35"/>
        <v/>
      </c>
      <c r="AD246" s="86" t="s">
        <v>1344</v>
      </c>
      <c r="AE246" s="86" t="s">
        <v>1345</v>
      </c>
      <c r="AF246" s="86" t="str">
        <f t="shared" si="36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29"/>
        <v/>
      </c>
      <c r="C247" s="96"/>
      <c r="D247" s="91" t="str">
        <f t="shared" si="30"/>
        <v/>
      </c>
      <c r="E247" s="129"/>
      <c r="F247" s="91" t="str">
        <f t="shared" si="31"/>
        <v/>
      </c>
      <c r="G247" s="91" t="str">
        <f t="shared" si="32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3"/>
        <v/>
      </c>
      <c r="S247" s="86" t="str">
        <f t="shared" si="34"/>
        <v/>
      </c>
      <c r="T247" s="86" t="str">
        <f t="shared" si="35"/>
        <v/>
      </c>
      <c r="AD247" s="86" t="s">
        <v>1346</v>
      </c>
      <c r="AE247" s="86" t="s">
        <v>1347</v>
      </c>
      <c r="AF247" s="86" t="str">
        <f t="shared" si="36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29"/>
        <v/>
      </c>
      <c r="C248" s="96"/>
      <c r="D248" s="91" t="str">
        <f t="shared" si="30"/>
        <v/>
      </c>
      <c r="E248" s="129"/>
      <c r="F248" s="91" t="str">
        <f t="shared" si="31"/>
        <v/>
      </c>
      <c r="G248" s="91" t="str">
        <f t="shared" si="32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3"/>
        <v/>
      </c>
      <c r="S248" s="86" t="str">
        <f t="shared" si="34"/>
        <v/>
      </c>
      <c r="T248" s="86" t="str">
        <f t="shared" si="35"/>
        <v/>
      </c>
      <c r="AD248" s="86" t="s">
        <v>1348</v>
      </c>
      <c r="AE248" s="86" t="s">
        <v>1349</v>
      </c>
      <c r="AF248" s="86" t="str">
        <f t="shared" si="36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29"/>
        <v/>
      </c>
      <c r="C249" s="96"/>
      <c r="D249" s="91" t="str">
        <f t="shared" si="30"/>
        <v/>
      </c>
      <c r="E249" s="129"/>
      <c r="F249" s="91" t="str">
        <f t="shared" si="31"/>
        <v/>
      </c>
      <c r="G249" s="91" t="str">
        <f t="shared" si="32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3"/>
        <v/>
      </c>
      <c r="S249" s="86" t="str">
        <f t="shared" si="34"/>
        <v/>
      </c>
      <c r="T249" s="86" t="str">
        <f t="shared" si="35"/>
        <v/>
      </c>
      <c r="AD249" s="86" t="s">
        <v>2206</v>
      </c>
      <c r="AE249" s="86" t="s">
        <v>2207</v>
      </c>
      <c r="AF249" s="86" t="str">
        <f t="shared" si="36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29"/>
        <v/>
      </c>
      <c r="C250" s="96"/>
      <c r="D250" s="91" t="str">
        <f t="shared" si="30"/>
        <v/>
      </c>
      <c r="E250" s="129"/>
      <c r="F250" s="91" t="str">
        <f t="shared" si="31"/>
        <v/>
      </c>
      <c r="G250" s="91" t="str">
        <f t="shared" si="32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3"/>
        <v/>
      </c>
      <c r="S250" s="86" t="str">
        <f t="shared" si="34"/>
        <v/>
      </c>
      <c r="T250" s="86" t="str">
        <f t="shared" si="35"/>
        <v/>
      </c>
      <c r="AD250" s="86" t="s">
        <v>2208</v>
      </c>
      <c r="AE250" s="86" t="s">
        <v>2209</v>
      </c>
      <c r="AF250" s="86" t="str">
        <f t="shared" si="36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29"/>
        <v/>
      </c>
      <c r="C251" s="96"/>
      <c r="D251" s="91" t="str">
        <f t="shared" si="30"/>
        <v/>
      </c>
      <c r="E251" s="129"/>
      <c r="F251" s="91" t="str">
        <f t="shared" si="31"/>
        <v/>
      </c>
      <c r="G251" s="91" t="str">
        <f t="shared" si="32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3"/>
        <v/>
      </c>
      <c r="S251" s="86" t="str">
        <f t="shared" si="34"/>
        <v/>
      </c>
      <c r="T251" s="86" t="str">
        <f t="shared" si="35"/>
        <v/>
      </c>
      <c r="AD251" s="86" t="s">
        <v>2210</v>
      </c>
      <c r="AE251" s="86" t="s">
        <v>2211</v>
      </c>
      <c r="AF251" s="86" t="str">
        <f t="shared" si="36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29"/>
        <v/>
      </c>
      <c r="C252" s="96"/>
      <c r="D252" s="91" t="str">
        <f t="shared" si="30"/>
        <v/>
      </c>
      <c r="E252" s="129"/>
      <c r="F252" s="91" t="str">
        <f t="shared" si="31"/>
        <v/>
      </c>
      <c r="G252" s="91" t="str">
        <f t="shared" si="32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3"/>
        <v/>
      </c>
      <c r="S252" s="86" t="str">
        <f t="shared" si="34"/>
        <v/>
      </c>
      <c r="T252" s="86" t="str">
        <f t="shared" si="35"/>
        <v/>
      </c>
      <c r="AD252" s="86" t="s">
        <v>2212</v>
      </c>
      <c r="AE252" s="86" t="s">
        <v>2213</v>
      </c>
      <c r="AF252" s="86" t="str">
        <f t="shared" si="36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29"/>
        <v/>
      </c>
      <c r="C253" s="96"/>
      <c r="D253" s="91" t="str">
        <f t="shared" si="30"/>
        <v/>
      </c>
      <c r="E253" s="129"/>
      <c r="F253" s="91" t="str">
        <f t="shared" si="31"/>
        <v/>
      </c>
      <c r="G253" s="91" t="str">
        <f t="shared" si="32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3"/>
        <v/>
      </c>
      <c r="S253" s="86" t="str">
        <f t="shared" si="34"/>
        <v/>
      </c>
      <c r="T253" s="86" t="str">
        <f t="shared" si="35"/>
        <v/>
      </c>
      <c r="AD253" s="86" t="s">
        <v>2214</v>
      </c>
      <c r="AE253" s="86" t="s">
        <v>2215</v>
      </c>
      <c r="AF253" s="86" t="str">
        <f t="shared" si="36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29"/>
        <v/>
      </c>
      <c r="C254" s="96"/>
      <c r="D254" s="91" t="str">
        <f t="shared" si="30"/>
        <v/>
      </c>
      <c r="E254" s="129"/>
      <c r="F254" s="91" t="str">
        <f t="shared" si="31"/>
        <v/>
      </c>
      <c r="G254" s="91" t="str">
        <f t="shared" si="32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3"/>
        <v/>
      </c>
      <c r="S254" s="86" t="str">
        <f t="shared" si="34"/>
        <v/>
      </c>
      <c r="T254" s="86" t="str">
        <f t="shared" si="35"/>
        <v/>
      </c>
      <c r="AD254" s="86" t="s">
        <v>2216</v>
      </c>
      <c r="AE254" s="86" t="s">
        <v>2217</v>
      </c>
      <c r="AF254" s="86" t="str">
        <f t="shared" si="36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29"/>
        <v/>
      </c>
      <c r="C255" s="96"/>
      <c r="D255" s="91" t="str">
        <f t="shared" si="30"/>
        <v/>
      </c>
      <c r="E255" s="129"/>
      <c r="F255" s="91" t="str">
        <f t="shared" si="31"/>
        <v/>
      </c>
      <c r="G255" s="91" t="str">
        <f t="shared" si="32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3"/>
        <v/>
      </c>
      <c r="S255" s="86" t="str">
        <f t="shared" si="34"/>
        <v/>
      </c>
      <c r="T255" s="86" t="str">
        <f t="shared" si="35"/>
        <v/>
      </c>
      <c r="AD255" s="86" t="s">
        <v>2218</v>
      </c>
      <c r="AE255" s="86" t="s">
        <v>2219</v>
      </c>
      <c r="AF255" s="86" t="str">
        <f t="shared" si="36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29"/>
        <v/>
      </c>
      <c r="C256" s="96"/>
      <c r="D256" s="91" t="str">
        <f t="shared" si="30"/>
        <v/>
      </c>
      <c r="E256" s="129"/>
      <c r="F256" s="91" t="str">
        <f t="shared" si="31"/>
        <v/>
      </c>
      <c r="G256" s="91" t="str">
        <f t="shared" si="32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3"/>
        <v/>
      </c>
      <c r="S256" s="86" t="str">
        <f t="shared" si="34"/>
        <v/>
      </c>
      <c r="T256" s="86" t="str">
        <f t="shared" si="35"/>
        <v/>
      </c>
      <c r="AD256" s="86" t="s">
        <v>2220</v>
      </c>
      <c r="AE256" s="86" t="s">
        <v>2221</v>
      </c>
      <c r="AF256" s="86" t="str">
        <f t="shared" si="36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29"/>
        <v/>
      </c>
      <c r="C257" s="96"/>
      <c r="D257" s="91" t="str">
        <f t="shared" si="30"/>
        <v/>
      </c>
      <c r="E257" s="129"/>
      <c r="F257" s="91" t="str">
        <f t="shared" si="31"/>
        <v/>
      </c>
      <c r="G257" s="91" t="str">
        <f t="shared" si="32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3"/>
        <v/>
      </c>
      <c r="S257" s="86" t="str">
        <f t="shared" si="34"/>
        <v/>
      </c>
      <c r="T257" s="86" t="str">
        <f t="shared" si="35"/>
        <v/>
      </c>
      <c r="AD257" s="86" t="s">
        <v>3111</v>
      </c>
      <c r="AE257" s="86" t="s">
        <v>3112</v>
      </c>
      <c r="AF257" s="86" t="str">
        <f t="shared" si="36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29"/>
        <v/>
      </c>
      <c r="C258" s="96"/>
      <c r="D258" s="91" t="str">
        <f t="shared" si="30"/>
        <v/>
      </c>
      <c r="E258" s="129"/>
      <c r="F258" s="91" t="str">
        <f t="shared" si="31"/>
        <v/>
      </c>
      <c r="G258" s="91" t="str">
        <f t="shared" si="32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3"/>
        <v/>
      </c>
      <c r="S258" s="86" t="str">
        <f t="shared" si="34"/>
        <v/>
      </c>
      <c r="T258" s="86" t="str">
        <f t="shared" si="35"/>
        <v/>
      </c>
      <c r="AD258" s="86" t="s">
        <v>3113</v>
      </c>
      <c r="AE258" s="86" t="s">
        <v>3114</v>
      </c>
      <c r="AF258" s="86" t="str">
        <f t="shared" si="36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29"/>
        <v/>
      </c>
      <c r="C259" s="96"/>
      <c r="D259" s="91" t="str">
        <f t="shared" si="30"/>
        <v/>
      </c>
      <c r="E259" s="129"/>
      <c r="F259" s="91" t="str">
        <f t="shared" si="31"/>
        <v/>
      </c>
      <c r="G259" s="91" t="str">
        <f t="shared" si="32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3"/>
        <v/>
      </c>
      <c r="S259" s="86" t="str">
        <f t="shared" si="34"/>
        <v/>
      </c>
      <c r="T259" s="86" t="str">
        <f t="shared" si="35"/>
        <v/>
      </c>
      <c r="AD259" s="86" t="s">
        <v>3115</v>
      </c>
      <c r="AE259" s="86" t="s">
        <v>3116</v>
      </c>
      <c r="AF259" s="86" t="str">
        <f t="shared" si="36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7">IFERROR(VLOOKUP(A260,$U$6:$V$23,2,FALSE),"")</f>
        <v/>
      </c>
      <c r="C260" s="96"/>
      <c r="D260" s="91" t="str">
        <f t="shared" ref="D260:D323" si="38">IFERROR(VLOOKUP(C260,$X$5:$Z$129,2,FALSE),"")</f>
        <v/>
      </c>
      <c r="E260" s="129"/>
      <c r="F260" s="91" t="str">
        <f t="shared" ref="F260:F323" si="39">IFERROR(VLOOKUP(E260,$AD$6:$AE$1090,2,FALSE),"")</f>
        <v/>
      </c>
      <c r="G260" s="91" t="str">
        <f t="shared" ref="G260:G323" si="40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1">LEFT(C260,3)</f>
        <v/>
      </c>
      <c r="S260" s="86" t="str">
        <f t="shared" ref="S260:S323" si="42">LEFT(C260,2)</f>
        <v/>
      </c>
      <c r="T260" s="86" t="str">
        <f t="shared" ref="T260:T323" si="43">MID(G260,2,2)</f>
        <v/>
      </c>
      <c r="AD260" s="86" t="s">
        <v>3117</v>
      </c>
      <c r="AE260" s="86" t="s">
        <v>3118</v>
      </c>
      <c r="AF260" s="86" t="str">
        <f t="shared" si="36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7"/>
        <v/>
      </c>
      <c r="C261" s="96"/>
      <c r="D261" s="91" t="str">
        <f t="shared" si="38"/>
        <v/>
      </c>
      <c r="E261" s="129"/>
      <c r="F261" s="91" t="str">
        <f t="shared" si="39"/>
        <v/>
      </c>
      <c r="G261" s="91" t="str">
        <f t="shared" si="40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1"/>
        <v/>
      </c>
      <c r="S261" s="86" t="str">
        <f t="shared" si="42"/>
        <v/>
      </c>
      <c r="T261" s="86" t="str">
        <f t="shared" si="43"/>
        <v/>
      </c>
      <c r="AD261" s="86" t="s">
        <v>3119</v>
      </c>
      <c r="AE261" s="86" t="s">
        <v>3120</v>
      </c>
      <c r="AF261" s="86" t="str">
        <f t="shared" si="36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7"/>
        <v/>
      </c>
      <c r="C262" s="96"/>
      <c r="D262" s="91" t="str">
        <f t="shared" si="38"/>
        <v/>
      </c>
      <c r="E262" s="129"/>
      <c r="F262" s="91" t="str">
        <f t="shared" si="39"/>
        <v/>
      </c>
      <c r="G262" s="91" t="str">
        <f t="shared" si="40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1"/>
        <v/>
      </c>
      <c r="S262" s="86" t="str">
        <f t="shared" si="42"/>
        <v/>
      </c>
      <c r="T262" s="86" t="str">
        <f t="shared" si="43"/>
        <v/>
      </c>
      <c r="AD262" s="86" t="s">
        <v>3121</v>
      </c>
      <c r="AE262" s="86" t="s">
        <v>3122</v>
      </c>
      <c r="AF262" s="86" t="str">
        <f t="shared" si="36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7"/>
        <v/>
      </c>
      <c r="C263" s="96"/>
      <c r="D263" s="91" t="str">
        <f t="shared" si="38"/>
        <v/>
      </c>
      <c r="E263" s="129"/>
      <c r="F263" s="91" t="str">
        <f t="shared" si="39"/>
        <v/>
      </c>
      <c r="G263" s="91" t="str">
        <f t="shared" si="40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1"/>
        <v/>
      </c>
      <c r="S263" s="86" t="str">
        <f t="shared" si="42"/>
        <v/>
      </c>
      <c r="T263" s="86" t="str">
        <f t="shared" si="43"/>
        <v/>
      </c>
      <c r="AD263" s="86" t="s">
        <v>752</v>
      </c>
      <c r="AE263" s="86" t="s">
        <v>753</v>
      </c>
      <c r="AF263" s="86" t="str">
        <f t="shared" si="36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7"/>
        <v/>
      </c>
      <c r="C264" s="96"/>
      <c r="D264" s="91" t="str">
        <f t="shared" si="38"/>
        <v/>
      </c>
      <c r="E264" s="129"/>
      <c r="F264" s="91" t="str">
        <f t="shared" si="39"/>
        <v/>
      </c>
      <c r="G264" s="91" t="str">
        <f t="shared" si="40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1"/>
        <v/>
      </c>
      <c r="S264" s="86" t="str">
        <f t="shared" si="42"/>
        <v/>
      </c>
      <c r="T264" s="86" t="str">
        <f t="shared" si="43"/>
        <v/>
      </c>
      <c r="AD264" s="86" t="s">
        <v>754</v>
      </c>
      <c r="AE264" s="86" t="s">
        <v>755</v>
      </c>
      <c r="AF264" s="86" t="str">
        <f t="shared" ref="AF264:AF327" si="44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7"/>
        <v/>
      </c>
      <c r="C265" s="96"/>
      <c r="D265" s="91" t="str">
        <f t="shared" si="38"/>
        <v/>
      </c>
      <c r="E265" s="129"/>
      <c r="F265" s="91" t="str">
        <f t="shared" si="39"/>
        <v/>
      </c>
      <c r="G265" s="91" t="str">
        <f t="shared" si="40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1"/>
        <v/>
      </c>
      <c r="S265" s="86" t="str">
        <f t="shared" si="42"/>
        <v/>
      </c>
      <c r="T265" s="86" t="str">
        <f t="shared" si="43"/>
        <v/>
      </c>
      <c r="AD265" s="86" t="s">
        <v>1350</v>
      </c>
      <c r="AE265" s="86" t="s">
        <v>1351</v>
      </c>
      <c r="AF265" s="86" t="str">
        <f t="shared" si="44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7"/>
        <v/>
      </c>
      <c r="C266" s="96"/>
      <c r="D266" s="91" t="str">
        <f t="shared" si="38"/>
        <v/>
      </c>
      <c r="E266" s="129"/>
      <c r="F266" s="91" t="str">
        <f t="shared" si="39"/>
        <v/>
      </c>
      <c r="G266" s="91" t="str">
        <f t="shared" si="40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1"/>
        <v/>
      </c>
      <c r="S266" s="86" t="str">
        <f t="shared" si="42"/>
        <v/>
      </c>
      <c r="T266" s="86" t="str">
        <f t="shared" si="43"/>
        <v/>
      </c>
      <c r="AD266" s="86" t="s">
        <v>1352</v>
      </c>
      <c r="AE266" s="86" t="s">
        <v>1353</v>
      </c>
      <c r="AF266" s="86" t="str">
        <f t="shared" si="44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7"/>
        <v/>
      </c>
      <c r="C267" s="96"/>
      <c r="D267" s="91" t="str">
        <f t="shared" si="38"/>
        <v/>
      </c>
      <c r="E267" s="129"/>
      <c r="F267" s="91" t="str">
        <f t="shared" si="39"/>
        <v/>
      </c>
      <c r="G267" s="91" t="str">
        <f t="shared" si="40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1"/>
        <v/>
      </c>
      <c r="S267" s="86" t="str">
        <f t="shared" si="42"/>
        <v/>
      </c>
      <c r="T267" s="86" t="str">
        <f t="shared" si="43"/>
        <v/>
      </c>
      <c r="AD267" s="86" t="s">
        <v>2222</v>
      </c>
      <c r="AE267" s="86" t="s">
        <v>2223</v>
      </c>
      <c r="AF267" s="86" t="str">
        <f t="shared" si="44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7"/>
        <v/>
      </c>
      <c r="C268" s="96"/>
      <c r="D268" s="91" t="str">
        <f t="shared" si="38"/>
        <v/>
      </c>
      <c r="E268" s="129"/>
      <c r="F268" s="91" t="str">
        <f t="shared" si="39"/>
        <v/>
      </c>
      <c r="G268" s="91" t="str">
        <f t="shared" si="40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1"/>
        <v/>
      </c>
      <c r="S268" s="86" t="str">
        <f t="shared" si="42"/>
        <v/>
      </c>
      <c r="T268" s="86" t="str">
        <f t="shared" si="43"/>
        <v/>
      </c>
      <c r="AD268" s="86" t="s">
        <v>2224</v>
      </c>
      <c r="AE268" s="86" t="s">
        <v>2225</v>
      </c>
      <c r="AF268" s="86" t="str">
        <f t="shared" si="44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7"/>
        <v/>
      </c>
      <c r="C269" s="96"/>
      <c r="D269" s="91" t="str">
        <f t="shared" si="38"/>
        <v/>
      </c>
      <c r="E269" s="129"/>
      <c r="F269" s="91" t="str">
        <f t="shared" si="39"/>
        <v/>
      </c>
      <c r="G269" s="91" t="str">
        <f t="shared" si="40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1"/>
        <v/>
      </c>
      <c r="S269" s="86" t="str">
        <f t="shared" si="42"/>
        <v/>
      </c>
      <c r="T269" s="86" t="str">
        <f t="shared" si="43"/>
        <v/>
      </c>
      <c r="AD269" s="86" t="s">
        <v>2226</v>
      </c>
      <c r="AE269" s="86" t="s">
        <v>2227</v>
      </c>
      <c r="AF269" s="86" t="str">
        <f t="shared" si="44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7"/>
        <v/>
      </c>
      <c r="C270" s="96"/>
      <c r="D270" s="91" t="str">
        <f t="shared" si="38"/>
        <v/>
      </c>
      <c r="E270" s="129"/>
      <c r="F270" s="91" t="str">
        <f t="shared" si="39"/>
        <v/>
      </c>
      <c r="G270" s="91" t="str">
        <f t="shared" si="40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1"/>
        <v/>
      </c>
      <c r="S270" s="86" t="str">
        <f t="shared" si="42"/>
        <v/>
      </c>
      <c r="T270" s="86" t="str">
        <f t="shared" si="43"/>
        <v/>
      </c>
      <c r="AD270" s="86" t="s">
        <v>2228</v>
      </c>
      <c r="AE270" s="86" t="s">
        <v>2229</v>
      </c>
      <c r="AF270" s="86" t="str">
        <f t="shared" si="44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7"/>
        <v/>
      </c>
      <c r="C271" s="96"/>
      <c r="D271" s="91" t="str">
        <f t="shared" si="38"/>
        <v/>
      </c>
      <c r="E271" s="129"/>
      <c r="F271" s="91" t="str">
        <f t="shared" si="39"/>
        <v/>
      </c>
      <c r="G271" s="91" t="str">
        <f t="shared" si="40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1"/>
        <v/>
      </c>
      <c r="S271" s="86" t="str">
        <f t="shared" si="42"/>
        <v/>
      </c>
      <c r="T271" s="86" t="str">
        <f t="shared" si="43"/>
        <v/>
      </c>
      <c r="AD271" s="86" t="s">
        <v>2230</v>
      </c>
      <c r="AE271" s="86" t="s">
        <v>2231</v>
      </c>
      <c r="AF271" s="86" t="str">
        <f t="shared" si="44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7"/>
        <v/>
      </c>
      <c r="C272" s="96"/>
      <c r="D272" s="91" t="str">
        <f t="shared" si="38"/>
        <v/>
      </c>
      <c r="E272" s="129"/>
      <c r="F272" s="91" t="str">
        <f t="shared" si="39"/>
        <v/>
      </c>
      <c r="G272" s="91" t="str">
        <f t="shared" si="40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1"/>
        <v/>
      </c>
      <c r="S272" s="86" t="str">
        <f t="shared" si="42"/>
        <v/>
      </c>
      <c r="T272" s="86" t="str">
        <f t="shared" si="43"/>
        <v/>
      </c>
      <c r="AD272" s="86" t="s">
        <v>3123</v>
      </c>
      <c r="AE272" s="86" t="s">
        <v>3124</v>
      </c>
      <c r="AF272" s="86" t="str">
        <f t="shared" si="44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7"/>
        <v/>
      </c>
      <c r="C273" s="96"/>
      <c r="D273" s="91" t="str">
        <f t="shared" si="38"/>
        <v/>
      </c>
      <c r="E273" s="129"/>
      <c r="F273" s="91" t="str">
        <f t="shared" si="39"/>
        <v/>
      </c>
      <c r="G273" s="91" t="str">
        <f t="shared" si="40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1"/>
        <v/>
      </c>
      <c r="S273" s="86" t="str">
        <f t="shared" si="42"/>
        <v/>
      </c>
      <c r="T273" s="86" t="str">
        <f t="shared" si="43"/>
        <v/>
      </c>
      <c r="AD273" s="86" t="s">
        <v>3125</v>
      </c>
      <c r="AE273" s="86" t="s">
        <v>3126</v>
      </c>
      <c r="AF273" s="86" t="str">
        <f t="shared" si="44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7"/>
        <v/>
      </c>
      <c r="C274" s="96"/>
      <c r="D274" s="91" t="str">
        <f t="shared" si="38"/>
        <v/>
      </c>
      <c r="E274" s="129"/>
      <c r="F274" s="91" t="str">
        <f t="shared" si="39"/>
        <v/>
      </c>
      <c r="G274" s="91" t="str">
        <f t="shared" si="40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1"/>
        <v/>
      </c>
      <c r="S274" s="86" t="str">
        <f t="shared" si="42"/>
        <v/>
      </c>
      <c r="T274" s="86" t="str">
        <f t="shared" si="43"/>
        <v/>
      </c>
      <c r="AD274" s="86" t="s">
        <v>3127</v>
      </c>
      <c r="AE274" s="86" t="s">
        <v>3128</v>
      </c>
      <c r="AF274" s="86" t="str">
        <f t="shared" si="44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7"/>
        <v/>
      </c>
      <c r="C275" s="96"/>
      <c r="D275" s="91" t="str">
        <f t="shared" si="38"/>
        <v/>
      </c>
      <c r="E275" s="129"/>
      <c r="F275" s="91" t="str">
        <f t="shared" si="39"/>
        <v/>
      </c>
      <c r="G275" s="91" t="str">
        <f t="shared" si="40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1"/>
        <v/>
      </c>
      <c r="S275" s="86" t="str">
        <f t="shared" si="42"/>
        <v/>
      </c>
      <c r="T275" s="86" t="str">
        <f t="shared" si="43"/>
        <v/>
      </c>
      <c r="AD275" s="86" t="s">
        <v>3129</v>
      </c>
      <c r="AE275" s="86" t="s">
        <v>2231</v>
      </c>
      <c r="AF275" s="86" t="str">
        <f t="shared" si="44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7"/>
        <v/>
      </c>
      <c r="C276" s="96"/>
      <c r="D276" s="91" t="str">
        <f t="shared" si="38"/>
        <v/>
      </c>
      <c r="E276" s="129"/>
      <c r="F276" s="91" t="str">
        <f t="shared" si="39"/>
        <v/>
      </c>
      <c r="G276" s="91" t="str">
        <f t="shared" si="40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1"/>
        <v/>
      </c>
      <c r="S276" s="86" t="str">
        <f t="shared" si="42"/>
        <v/>
      </c>
      <c r="T276" s="86" t="str">
        <f t="shared" si="43"/>
        <v/>
      </c>
      <c r="AD276" s="86" t="s">
        <v>3130</v>
      </c>
      <c r="AE276" s="86" t="s">
        <v>3131</v>
      </c>
      <c r="AF276" s="86" t="str">
        <f t="shared" si="44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7"/>
        <v/>
      </c>
      <c r="C277" s="96"/>
      <c r="D277" s="91" t="str">
        <f t="shared" si="38"/>
        <v/>
      </c>
      <c r="E277" s="129"/>
      <c r="F277" s="91" t="str">
        <f t="shared" si="39"/>
        <v/>
      </c>
      <c r="G277" s="91" t="str">
        <f t="shared" si="40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1"/>
        <v/>
      </c>
      <c r="S277" s="86" t="str">
        <f t="shared" si="42"/>
        <v/>
      </c>
      <c r="T277" s="86" t="str">
        <f t="shared" si="43"/>
        <v/>
      </c>
      <c r="AD277" s="86" t="s">
        <v>3132</v>
      </c>
      <c r="AE277" s="86" t="s">
        <v>3133</v>
      </c>
      <c r="AF277" s="86" t="str">
        <f t="shared" si="44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7"/>
        <v/>
      </c>
      <c r="C278" s="96"/>
      <c r="D278" s="91" t="str">
        <f t="shared" si="38"/>
        <v/>
      </c>
      <c r="E278" s="129"/>
      <c r="F278" s="91" t="str">
        <f t="shared" si="39"/>
        <v/>
      </c>
      <c r="G278" s="91" t="str">
        <f t="shared" si="40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1"/>
        <v/>
      </c>
      <c r="S278" s="86" t="str">
        <f t="shared" si="42"/>
        <v/>
      </c>
      <c r="T278" s="86" t="str">
        <f t="shared" si="43"/>
        <v/>
      </c>
      <c r="AD278" s="86" t="s">
        <v>3134</v>
      </c>
      <c r="AE278" s="86" t="s">
        <v>3135</v>
      </c>
      <c r="AF278" s="86" t="str">
        <f t="shared" si="44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7"/>
        <v/>
      </c>
      <c r="C279" s="96"/>
      <c r="D279" s="91" t="str">
        <f t="shared" si="38"/>
        <v/>
      </c>
      <c r="E279" s="129"/>
      <c r="F279" s="91" t="str">
        <f t="shared" si="39"/>
        <v/>
      </c>
      <c r="G279" s="91" t="str">
        <f t="shared" si="40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1"/>
        <v/>
      </c>
      <c r="S279" s="86" t="str">
        <f t="shared" si="42"/>
        <v/>
      </c>
      <c r="T279" s="86" t="str">
        <f t="shared" si="43"/>
        <v/>
      </c>
      <c r="AD279" s="86" t="s">
        <v>3136</v>
      </c>
      <c r="AE279" s="86" t="s">
        <v>3137</v>
      </c>
      <c r="AF279" s="86" t="str">
        <f t="shared" si="44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7"/>
        <v/>
      </c>
      <c r="C280" s="96"/>
      <c r="D280" s="91" t="str">
        <f t="shared" si="38"/>
        <v/>
      </c>
      <c r="E280" s="129"/>
      <c r="F280" s="91" t="str">
        <f t="shared" si="39"/>
        <v/>
      </c>
      <c r="G280" s="91" t="str">
        <f t="shared" si="40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1"/>
        <v/>
      </c>
      <c r="S280" s="86" t="str">
        <f t="shared" si="42"/>
        <v/>
      </c>
      <c r="T280" s="86" t="str">
        <f t="shared" si="43"/>
        <v/>
      </c>
      <c r="AD280" s="86" t="s">
        <v>756</v>
      </c>
      <c r="AE280" s="86" t="s">
        <v>757</v>
      </c>
      <c r="AF280" s="86" t="str">
        <f t="shared" si="44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7"/>
        <v/>
      </c>
      <c r="C281" s="96"/>
      <c r="D281" s="91" t="str">
        <f t="shared" si="38"/>
        <v/>
      </c>
      <c r="E281" s="129"/>
      <c r="F281" s="91" t="str">
        <f t="shared" si="39"/>
        <v/>
      </c>
      <c r="G281" s="91" t="str">
        <f t="shared" si="40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1"/>
        <v/>
      </c>
      <c r="S281" s="86" t="str">
        <f t="shared" si="42"/>
        <v/>
      </c>
      <c r="T281" s="86" t="str">
        <f t="shared" si="43"/>
        <v/>
      </c>
      <c r="AD281" s="86" t="s">
        <v>758</v>
      </c>
      <c r="AE281" s="86" t="s">
        <v>759</v>
      </c>
      <c r="AF281" s="86" t="str">
        <f t="shared" si="44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7"/>
        <v/>
      </c>
      <c r="C282" s="96"/>
      <c r="D282" s="91" t="str">
        <f t="shared" si="38"/>
        <v/>
      </c>
      <c r="E282" s="129"/>
      <c r="F282" s="91" t="str">
        <f t="shared" si="39"/>
        <v/>
      </c>
      <c r="G282" s="91" t="str">
        <f t="shared" si="40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1"/>
        <v/>
      </c>
      <c r="S282" s="86" t="str">
        <f t="shared" si="42"/>
        <v/>
      </c>
      <c r="T282" s="86" t="str">
        <f t="shared" si="43"/>
        <v/>
      </c>
      <c r="AD282" s="86" t="s">
        <v>760</v>
      </c>
      <c r="AE282" s="86" t="s">
        <v>761</v>
      </c>
      <c r="AF282" s="86" t="str">
        <f t="shared" si="44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7"/>
        <v/>
      </c>
      <c r="C283" s="96"/>
      <c r="D283" s="91" t="str">
        <f t="shared" si="38"/>
        <v/>
      </c>
      <c r="E283" s="129"/>
      <c r="F283" s="91" t="str">
        <f t="shared" si="39"/>
        <v/>
      </c>
      <c r="G283" s="91" t="str">
        <f t="shared" si="40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1"/>
        <v/>
      </c>
      <c r="S283" s="86" t="str">
        <f t="shared" si="42"/>
        <v/>
      </c>
      <c r="T283" s="86" t="str">
        <f t="shared" si="43"/>
        <v/>
      </c>
      <c r="AD283" s="86" t="s">
        <v>2232</v>
      </c>
      <c r="AE283" s="86" t="s">
        <v>2233</v>
      </c>
      <c r="AF283" s="86" t="str">
        <f t="shared" si="44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7"/>
        <v/>
      </c>
      <c r="C284" s="96"/>
      <c r="D284" s="91" t="str">
        <f t="shared" si="38"/>
        <v/>
      </c>
      <c r="E284" s="129"/>
      <c r="F284" s="91" t="str">
        <f t="shared" si="39"/>
        <v/>
      </c>
      <c r="G284" s="91" t="str">
        <f t="shared" si="40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1"/>
        <v/>
      </c>
      <c r="S284" s="86" t="str">
        <f t="shared" si="42"/>
        <v/>
      </c>
      <c r="T284" s="86" t="str">
        <f t="shared" si="43"/>
        <v/>
      </c>
      <c r="AD284" s="86" t="s">
        <v>2234</v>
      </c>
      <c r="AE284" s="86" t="s">
        <v>2235</v>
      </c>
      <c r="AF284" s="86" t="str">
        <f t="shared" si="44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7"/>
        <v/>
      </c>
      <c r="C285" s="96"/>
      <c r="D285" s="91" t="str">
        <f t="shared" si="38"/>
        <v/>
      </c>
      <c r="E285" s="129"/>
      <c r="F285" s="91" t="str">
        <f t="shared" si="39"/>
        <v/>
      </c>
      <c r="G285" s="91" t="str">
        <f t="shared" si="40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1"/>
        <v/>
      </c>
      <c r="S285" s="86" t="str">
        <f t="shared" si="42"/>
        <v/>
      </c>
      <c r="T285" s="86" t="str">
        <f t="shared" si="43"/>
        <v/>
      </c>
      <c r="AD285" s="86" t="s">
        <v>2236</v>
      </c>
      <c r="AE285" s="86" t="s">
        <v>2237</v>
      </c>
      <c r="AF285" s="86" t="str">
        <f t="shared" si="44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7"/>
        <v/>
      </c>
      <c r="C286" s="96"/>
      <c r="D286" s="91" t="str">
        <f t="shared" si="38"/>
        <v/>
      </c>
      <c r="E286" s="129"/>
      <c r="F286" s="91" t="str">
        <f t="shared" si="39"/>
        <v/>
      </c>
      <c r="G286" s="91" t="str">
        <f t="shared" si="40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1"/>
        <v/>
      </c>
      <c r="S286" s="86" t="str">
        <f t="shared" si="42"/>
        <v/>
      </c>
      <c r="T286" s="86" t="str">
        <f t="shared" si="43"/>
        <v/>
      </c>
      <c r="AD286" s="86" t="s">
        <v>2238</v>
      </c>
      <c r="AE286" s="86" t="s">
        <v>2239</v>
      </c>
      <c r="AF286" s="86" t="str">
        <f t="shared" si="44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7"/>
        <v/>
      </c>
      <c r="C287" s="96"/>
      <c r="D287" s="91" t="str">
        <f t="shared" si="38"/>
        <v/>
      </c>
      <c r="E287" s="129"/>
      <c r="F287" s="91" t="str">
        <f t="shared" si="39"/>
        <v/>
      </c>
      <c r="G287" s="91" t="str">
        <f t="shared" si="40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1"/>
        <v/>
      </c>
      <c r="S287" s="86" t="str">
        <f t="shared" si="42"/>
        <v/>
      </c>
      <c r="T287" s="86" t="str">
        <f t="shared" si="43"/>
        <v/>
      </c>
      <c r="AD287" s="86" t="s">
        <v>2240</v>
      </c>
      <c r="AE287" s="86" t="s">
        <v>2241</v>
      </c>
      <c r="AF287" s="86" t="str">
        <f t="shared" si="44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7"/>
        <v/>
      </c>
      <c r="C288" s="96"/>
      <c r="D288" s="91" t="str">
        <f t="shared" si="38"/>
        <v/>
      </c>
      <c r="E288" s="129"/>
      <c r="F288" s="91" t="str">
        <f t="shared" si="39"/>
        <v/>
      </c>
      <c r="G288" s="91" t="str">
        <f t="shared" si="40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1"/>
        <v/>
      </c>
      <c r="S288" s="86" t="str">
        <f t="shared" si="42"/>
        <v/>
      </c>
      <c r="T288" s="86" t="str">
        <f t="shared" si="43"/>
        <v/>
      </c>
      <c r="AD288" s="86" t="s">
        <v>2242</v>
      </c>
      <c r="AE288" s="86" t="s">
        <v>2243</v>
      </c>
      <c r="AF288" s="86" t="str">
        <f t="shared" si="44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7"/>
        <v/>
      </c>
      <c r="C289" s="96"/>
      <c r="D289" s="91" t="str">
        <f t="shared" si="38"/>
        <v/>
      </c>
      <c r="E289" s="129"/>
      <c r="F289" s="91" t="str">
        <f t="shared" si="39"/>
        <v/>
      </c>
      <c r="G289" s="91" t="str">
        <f t="shared" si="40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1"/>
        <v/>
      </c>
      <c r="S289" s="86" t="str">
        <f t="shared" si="42"/>
        <v/>
      </c>
      <c r="T289" s="86" t="str">
        <f t="shared" si="43"/>
        <v/>
      </c>
      <c r="AD289" s="86" t="s">
        <v>2244</v>
      </c>
      <c r="AE289" s="86" t="s">
        <v>2245</v>
      </c>
      <c r="AF289" s="86" t="str">
        <f t="shared" si="44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7"/>
        <v/>
      </c>
      <c r="C290" s="96"/>
      <c r="D290" s="91" t="str">
        <f t="shared" si="38"/>
        <v/>
      </c>
      <c r="E290" s="129"/>
      <c r="F290" s="91" t="str">
        <f t="shared" si="39"/>
        <v/>
      </c>
      <c r="G290" s="91" t="str">
        <f t="shared" si="40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1"/>
        <v/>
      </c>
      <c r="S290" s="86" t="str">
        <f t="shared" si="42"/>
        <v/>
      </c>
      <c r="T290" s="86" t="str">
        <f t="shared" si="43"/>
        <v/>
      </c>
      <c r="AD290" s="86" t="s">
        <v>2246</v>
      </c>
      <c r="AE290" s="86" t="s">
        <v>2247</v>
      </c>
      <c r="AF290" s="86" t="str">
        <f t="shared" si="44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7"/>
        <v/>
      </c>
      <c r="C291" s="96"/>
      <c r="D291" s="91" t="str">
        <f t="shared" si="38"/>
        <v/>
      </c>
      <c r="E291" s="129"/>
      <c r="F291" s="91" t="str">
        <f t="shared" si="39"/>
        <v/>
      </c>
      <c r="G291" s="91" t="str">
        <f t="shared" si="40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1"/>
        <v/>
      </c>
      <c r="S291" s="86" t="str">
        <f t="shared" si="42"/>
        <v/>
      </c>
      <c r="T291" s="86" t="str">
        <f t="shared" si="43"/>
        <v/>
      </c>
      <c r="AD291" s="86" t="s">
        <v>2248</v>
      </c>
      <c r="AE291" s="86" t="s">
        <v>2249</v>
      </c>
      <c r="AF291" s="86" t="str">
        <f t="shared" si="44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7"/>
        <v/>
      </c>
      <c r="C292" s="96"/>
      <c r="D292" s="91" t="str">
        <f t="shared" si="38"/>
        <v/>
      </c>
      <c r="E292" s="129"/>
      <c r="F292" s="91" t="str">
        <f t="shared" si="39"/>
        <v/>
      </c>
      <c r="G292" s="91" t="str">
        <f t="shared" si="40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1"/>
        <v/>
      </c>
      <c r="S292" s="86" t="str">
        <f t="shared" si="42"/>
        <v/>
      </c>
      <c r="T292" s="86" t="str">
        <f t="shared" si="43"/>
        <v/>
      </c>
      <c r="AD292" s="86" t="s">
        <v>3138</v>
      </c>
      <c r="AE292" s="86" t="s">
        <v>3139</v>
      </c>
      <c r="AF292" s="86" t="str">
        <f t="shared" si="44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7"/>
        <v/>
      </c>
      <c r="C293" s="96"/>
      <c r="D293" s="91" t="str">
        <f t="shared" si="38"/>
        <v/>
      </c>
      <c r="E293" s="129"/>
      <c r="F293" s="91" t="str">
        <f t="shared" si="39"/>
        <v/>
      </c>
      <c r="G293" s="91" t="str">
        <f t="shared" si="40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1"/>
        <v/>
      </c>
      <c r="S293" s="86" t="str">
        <f t="shared" si="42"/>
        <v/>
      </c>
      <c r="T293" s="86" t="str">
        <f t="shared" si="43"/>
        <v/>
      </c>
      <c r="AD293" s="86" t="s">
        <v>3140</v>
      </c>
      <c r="AE293" s="86" t="s">
        <v>3141</v>
      </c>
      <c r="AF293" s="86" t="str">
        <f t="shared" si="44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7"/>
        <v/>
      </c>
      <c r="C294" s="96"/>
      <c r="D294" s="91" t="str">
        <f t="shared" si="38"/>
        <v/>
      </c>
      <c r="E294" s="129"/>
      <c r="F294" s="91" t="str">
        <f t="shared" si="39"/>
        <v/>
      </c>
      <c r="G294" s="91" t="str">
        <f t="shared" si="40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1"/>
        <v/>
      </c>
      <c r="S294" s="86" t="str">
        <f t="shared" si="42"/>
        <v/>
      </c>
      <c r="T294" s="86" t="str">
        <f t="shared" si="43"/>
        <v/>
      </c>
      <c r="AD294" s="86" t="s">
        <v>3142</v>
      </c>
      <c r="AE294" s="86" t="s">
        <v>877</v>
      </c>
      <c r="AF294" s="86" t="str">
        <f t="shared" si="44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7"/>
        <v/>
      </c>
      <c r="C295" s="96"/>
      <c r="D295" s="91" t="str">
        <f t="shared" si="38"/>
        <v/>
      </c>
      <c r="E295" s="129"/>
      <c r="F295" s="91" t="str">
        <f t="shared" si="39"/>
        <v/>
      </c>
      <c r="G295" s="91" t="str">
        <f t="shared" si="40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1"/>
        <v/>
      </c>
      <c r="S295" s="86" t="str">
        <f t="shared" si="42"/>
        <v/>
      </c>
      <c r="T295" s="86" t="str">
        <f t="shared" si="43"/>
        <v/>
      </c>
      <c r="AD295" s="86" t="s">
        <v>762</v>
      </c>
      <c r="AE295" s="86" t="s">
        <v>763</v>
      </c>
      <c r="AF295" s="86" t="str">
        <f t="shared" si="44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7"/>
        <v/>
      </c>
      <c r="C296" s="96"/>
      <c r="D296" s="91" t="str">
        <f t="shared" si="38"/>
        <v/>
      </c>
      <c r="E296" s="129"/>
      <c r="F296" s="91" t="str">
        <f t="shared" si="39"/>
        <v/>
      </c>
      <c r="G296" s="91" t="str">
        <f t="shared" si="40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1"/>
        <v/>
      </c>
      <c r="S296" s="86" t="str">
        <f t="shared" si="42"/>
        <v/>
      </c>
      <c r="T296" s="86" t="str">
        <f t="shared" si="43"/>
        <v/>
      </c>
      <c r="AD296" s="86" t="s">
        <v>764</v>
      </c>
      <c r="AE296" s="86" t="s">
        <v>765</v>
      </c>
      <c r="AF296" s="86" t="str">
        <f t="shared" si="44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7"/>
        <v/>
      </c>
      <c r="C297" s="96"/>
      <c r="D297" s="91" t="str">
        <f t="shared" si="38"/>
        <v/>
      </c>
      <c r="E297" s="129"/>
      <c r="F297" s="91" t="str">
        <f t="shared" si="39"/>
        <v/>
      </c>
      <c r="G297" s="91" t="str">
        <f t="shared" si="40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1"/>
        <v/>
      </c>
      <c r="S297" s="86" t="str">
        <f t="shared" si="42"/>
        <v/>
      </c>
      <c r="T297" s="86" t="str">
        <f t="shared" si="43"/>
        <v/>
      </c>
      <c r="AD297" s="86" t="s">
        <v>3143</v>
      </c>
      <c r="AE297" s="86" t="s">
        <v>3144</v>
      </c>
      <c r="AF297" s="86" t="str">
        <f t="shared" si="44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7"/>
        <v/>
      </c>
      <c r="C298" s="96"/>
      <c r="D298" s="91" t="str">
        <f t="shared" si="38"/>
        <v/>
      </c>
      <c r="E298" s="129"/>
      <c r="F298" s="91" t="str">
        <f t="shared" si="39"/>
        <v/>
      </c>
      <c r="G298" s="91" t="str">
        <f t="shared" si="40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1"/>
        <v/>
      </c>
      <c r="S298" s="86" t="str">
        <f t="shared" si="42"/>
        <v/>
      </c>
      <c r="T298" s="86" t="str">
        <f t="shared" si="43"/>
        <v/>
      </c>
      <c r="AD298" s="86" t="s">
        <v>766</v>
      </c>
      <c r="AE298" s="86" t="s">
        <v>767</v>
      </c>
      <c r="AF298" s="86" t="str">
        <f t="shared" si="44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7"/>
        <v/>
      </c>
      <c r="C299" s="96"/>
      <c r="D299" s="91" t="str">
        <f t="shared" si="38"/>
        <v/>
      </c>
      <c r="E299" s="129"/>
      <c r="F299" s="91" t="str">
        <f t="shared" si="39"/>
        <v/>
      </c>
      <c r="G299" s="91" t="str">
        <f t="shared" si="40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1"/>
        <v/>
      </c>
      <c r="S299" s="86" t="str">
        <f t="shared" si="42"/>
        <v/>
      </c>
      <c r="T299" s="86" t="str">
        <f t="shared" si="43"/>
        <v/>
      </c>
      <c r="AD299" s="86" t="s">
        <v>768</v>
      </c>
      <c r="AE299" s="86" t="s">
        <v>769</v>
      </c>
      <c r="AF299" s="86" t="str">
        <f t="shared" si="44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7"/>
        <v/>
      </c>
      <c r="C300" s="96"/>
      <c r="D300" s="91" t="str">
        <f t="shared" si="38"/>
        <v/>
      </c>
      <c r="E300" s="129"/>
      <c r="F300" s="91" t="str">
        <f t="shared" si="39"/>
        <v/>
      </c>
      <c r="G300" s="91" t="str">
        <f t="shared" si="40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1"/>
        <v/>
      </c>
      <c r="S300" s="86" t="str">
        <f t="shared" si="42"/>
        <v/>
      </c>
      <c r="T300" s="86" t="str">
        <f t="shared" si="43"/>
        <v/>
      </c>
      <c r="AD300" s="86" t="s">
        <v>770</v>
      </c>
      <c r="AE300" s="86" t="s">
        <v>771</v>
      </c>
      <c r="AF300" s="86" t="str">
        <f t="shared" si="44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7"/>
        <v/>
      </c>
      <c r="C301" s="96"/>
      <c r="D301" s="91" t="str">
        <f t="shared" si="38"/>
        <v/>
      </c>
      <c r="E301" s="129"/>
      <c r="F301" s="91" t="str">
        <f t="shared" si="39"/>
        <v/>
      </c>
      <c r="G301" s="91" t="str">
        <f t="shared" si="40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1"/>
        <v/>
      </c>
      <c r="S301" s="86" t="str">
        <f t="shared" si="42"/>
        <v/>
      </c>
      <c r="T301" s="86" t="str">
        <f t="shared" si="43"/>
        <v/>
      </c>
      <c r="AD301" s="86" t="s">
        <v>772</v>
      </c>
      <c r="AE301" s="86" t="s">
        <v>773</v>
      </c>
      <c r="AF301" s="86" t="str">
        <f t="shared" si="44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7"/>
        <v/>
      </c>
      <c r="C302" s="96"/>
      <c r="D302" s="91" t="str">
        <f t="shared" si="38"/>
        <v/>
      </c>
      <c r="E302" s="129"/>
      <c r="F302" s="91" t="str">
        <f t="shared" si="39"/>
        <v/>
      </c>
      <c r="G302" s="91" t="str">
        <f t="shared" si="40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1"/>
        <v/>
      </c>
      <c r="S302" s="86" t="str">
        <f t="shared" si="42"/>
        <v/>
      </c>
      <c r="T302" s="86" t="str">
        <f t="shared" si="43"/>
        <v/>
      </c>
      <c r="AD302" s="86" t="s">
        <v>774</v>
      </c>
      <c r="AE302" s="86" t="s">
        <v>775</v>
      </c>
      <c r="AF302" s="86" t="str">
        <f t="shared" si="44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7"/>
        <v/>
      </c>
      <c r="C303" s="96"/>
      <c r="D303" s="91" t="str">
        <f t="shared" si="38"/>
        <v/>
      </c>
      <c r="E303" s="129"/>
      <c r="F303" s="91" t="str">
        <f t="shared" si="39"/>
        <v/>
      </c>
      <c r="G303" s="91" t="str">
        <f t="shared" si="40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1"/>
        <v/>
      </c>
      <c r="S303" s="86" t="str">
        <f t="shared" si="42"/>
        <v/>
      </c>
      <c r="T303" s="86" t="str">
        <f t="shared" si="43"/>
        <v/>
      </c>
      <c r="AD303" s="86" t="s">
        <v>3145</v>
      </c>
      <c r="AE303" s="86" t="s">
        <v>3146</v>
      </c>
      <c r="AF303" s="86" t="str">
        <f t="shared" si="44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7"/>
        <v/>
      </c>
      <c r="C304" s="96"/>
      <c r="D304" s="91" t="str">
        <f t="shared" si="38"/>
        <v/>
      </c>
      <c r="E304" s="129"/>
      <c r="F304" s="91" t="str">
        <f t="shared" si="39"/>
        <v/>
      </c>
      <c r="G304" s="91" t="str">
        <f t="shared" si="40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1"/>
        <v/>
      </c>
      <c r="S304" s="86" t="str">
        <f t="shared" si="42"/>
        <v/>
      </c>
      <c r="T304" s="86" t="str">
        <f t="shared" si="43"/>
        <v/>
      </c>
      <c r="AD304" s="86" t="s">
        <v>776</v>
      </c>
      <c r="AE304" s="86" t="s">
        <v>777</v>
      </c>
      <c r="AF304" s="86" t="str">
        <f t="shared" si="44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7"/>
        <v/>
      </c>
      <c r="C305" s="96"/>
      <c r="D305" s="91" t="str">
        <f t="shared" si="38"/>
        <v/>
      </c>
      <c r="E305" s="129"/>
      <c r="F305" s="91" t="str">
        <f t="shared" si="39"/>
        <v/>
      </c>
      <c r="G305" s="91" t="str">
        <f t="shared" si="40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1"/>
        <v/>
      </c>
      <c r="S305" s="86" t="str">
        <f t="shared" si="42"/>
        <v/>
      </c>
      <c r="T305" s="86" t="str">
        <f t="shared" si="43"/>
        <v/>
      </c>
      <c r="AD305" s="86" t="s">
        <v>778</v>
      </c>
      <c r="AE305" s="86" t="s">
        <v>779</v>
      </c>
      <c r="AF305" s="86" t="str">
        <f t="shared" si="44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7"/>
        <v/>
      </c>
      <c r="C306" s="96"/>
      <c r="D306" s="91" t="str">
        <f t="shared" si="38"/>
        <v/>
      </c>
      <c r="E306" s="129"/>
      <c r="F306" s="91" t="str">
        <f t="shared" si="39"/>
        <v/>
      </c>
      <c r="G306" s="91" t="str">
        <f t="shared" si="40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1"/>
        <v/>
      </c>
      <c r="S306" s="86" t="str">
        <f t="shared" si="42"/>
        <v/>
      </c>
      <c r="T306" s="86" t="str">
        <f t="shared" si="43"/>
        <v/>
      </c>
      <c r="AD306" s="86" t="s">
        <v>780</v>
      </c>
      <c r="AE306" s="86" t="s">
        <v>781</v>
      </c>
      <c r="AF306" s="86" t="str">
        <f t="shared" si="44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7"/>
        <v/>
      </c>
      <c r="C307" s="96"/>
      <c r="D307" s="91" t="str">
        <f t="shared" si="38"/>
        <v/>
      </c>
      <c r="E307" s="129"/>
      <c r="F307" s="91" t="str">
        <f t="shared" si="39"/>
        <v/>
      </c>
      <c r="G307" s="91" t="str">
        <f t="shared" si="40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1"/>
        <v/>
      </c>
      <c r="S307" s="86" t="str">
        <f t="shared" si="42"/>
        <v/>
      </c>
      <c r="T307" s="86" t="str">
        <f t="shared" si="43"/>
        <v/>
      </c>
      <c r="AD307" s="86" t="s">
        <v>782</v>
      </c>
      <c r="AE307" s="86" t="s">
        <v>783</v>
      </c>
      <c r="AF307" s="86" t="str">
        <f t="shared" si="44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7"/>
        <v/>
      </c>
      <c r="C308" s="96"/>
      <c r="D308" s="91" t="str">
        <f t="shared" si="38"/>
        <v/>
      </c>
      <c r="E308" s="129"/>
      <c r="F308" s="91" t="str">
        <f t="shared" si="39"/>
        <v/>
      </c>
      <c r="G308" s="91" t="str">
        <f t="shared" si="40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1"/>
        <v/>
      </c>
      <c r="S308" s="86" t="str">
        <f t="shared" si="42"/>
        <v/>
      </c>
      <c r="T308" s="86" t="str">
        <f t="shared" si="43"/>
        <v/>
      </c>
      <c r="AD308" s="86" t="s">
        <v>784</v>
      </c>
      <c r="AE308" s="86" t="s">
        <v>785</v>
      </c>
      <c r="AF308" s="86" t="str">
        <f t="shared" si="44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7"/>
        <v/>
      </c>
      <c r="C309" s="96"/>
      <c r="D309" s="91" t="str">
        <f t="shared" si="38"/>
        <v/>
      </c>
      <c r="E309" s="129"/>
      <c r="F309" s="91" t="str">
        <f t="shared" si="39"/>
        <v/>
      </c>
      <c r="G309" s="91" t="str">
        <f t="shared" si="40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1"/>
        <v/>
      </c>
      <c r="S309" s="86" t="str">
        <f t="shared" si="42"/>
        <v/>
      </c>
      <c r="T309" s="86" t="str">
        <f t="shared" si="43"/>
        <v/>
      </c>
      <c r="AD309" s="86" t="s">
        <v>786</v>
      </c>
      <c r="AE309" s="86" t="s">
        <v>787</v>
      </c>
      <c r="AF309" s="86" t="str">
        <f t="shared" si="44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7"/>
        <v/>
      </c>
      <c r="C310" s="96"/>
      <c r="D310" s="91" t="str">
        <f t="shared" si="38"/>
        <v/>
      </c>
      <c r="E310" s="129"/>
      <c r="F310" s="91" t="str">
        <f t="shared" si="39"/>
        <v/>
      </c>
      <c r="G310" s="91" t="str">
        <f t="shared" si="40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1"/>
        <v/>
      </c>
      <c r="S310" s="86" t="str">
        <f t="shared" si="42"/>
        <v/>
      </c>
      <c r="T310" s="86" t="str">
        <f t="shared" si="43"/>
        <v/>
      </c>
      <c r="AD310" s="86" t="s">
        <v>788</v>
      </c>
      <c r="AE310" s="86" t="s">
        <v>789</v>
      </c>
      <c r="AF310" s="86" t="str">
        <f t="shared" si="44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7"/>
        <v/>
      </c>
      <c r="C311" s="96"/>
      <c r="D311" s="91" t="str">
        <f t="shared" si="38"/>
        <v/>
      </c>
      <c r="E311" s="129"/>
      <c r="F311" s="91" t="str">
        <f t="shared" si="39"/>
        <v/>
      </c>
      <c r="G311" s="91" t="str">
        <f t="shared" si="40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1"/>
        <v/>
      </c>
      <c r="S311" s="86" t="str">
        <f t="shared" si="42"/>
        <v/>
      </c>
      <c r="T311" s="86" t="str">
        <f t="shared" si="43"/>
        <v/>
      </c>
      <c r="AD311" s="86" t="s">
        <v>790</v>
      </c>
      <c r="AE311" s="86" t="s">
        <v>791</v>
      </c>
      <c r="AF311" s="86" t="str">
        <f t="shared" si="44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7"/>
        <v/>
      </c>
      <c r="C312" s="96"/>
      <c r="D312" s="91" t="str">
        <f t="shared" si="38"/>
        <v/>
      </c>
      <c r="E312" s="129"/>
      <c r="F312" s="91" t="str">
        <f t="shared" si="39"/>
        <v/>
      </c>
      <c r="G312" s="91" t="str">
        <f t="shared" si="40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1"/>
        <v/>
      </c>
      <c r="S312" s="86" t="str">
        <f t="shared" si="42"/>
        <v/>
      </c>
      <c r="T312" s="86" t="str">
        <f t="shared" si="43"/>
        <v/>
      </c>
      <c r="AD312" s="86" t="s">
        <v>792</v>
      </c>
      <c r="AE312" s="86" t="s">
        <v>793</v>
      </c>
      <c r="AF312" s="86" t="str">
        <f t="shared" si="44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7"/>
        <v/>
      </c>
      <c r="C313" s="96"/>
      <c r="D313" s="91" t="str">
        <f t="shared" si="38"/>
        <v/>
      </c>
      <c r="E313" s="129"/>
      <c r="F313" s="91" t="str">
        <f t="shared" si="39"/>
        <v/>
      </c>
      <c r="G313" s="91" t="str">
        <f t="shared" si="40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1"/>
        <v/>
      </c>
      <c r="S313" s="86" t="str">
        <f t="shared" si="42"/>
        <v/>
      </c>
      <c r="T313" s="86" t="str">
        <f t="shared" si="43"/>
        <v/>
      </c>
      <c r="AD313" s="86" t="s">
        <v>794</v>
      </c>
      <c r="AE313" s="86" t="s">
        <v>795</v>
      </c>
      <c r="AF313" s="86" t="str">
        <f t="shared" si="44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7"/>
        <v/>
      </c>
      <c r="C314" s="96"/>
      <c r="D314" s="91" t="str">
        <f t="shared" si="38"/>
        <v/>
      </c>
      <c r="E314" s="129"/>
      <c r="F314" s="91" t="str">
        <f t="shared" si="39"/>
        <v/>
      </c>
      <c r="G314" s="91" t="str">
        <f t="shared" si="40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1"/>
        <v/>
      </c>
      <c r="S314" s="86" t="str">
        <f t="shared" si="42"/>
        <v/>
      </c>
      <c r="T314" s="86" t="str">
        <f t="shared" si="43"/>
        <v/>
      </c>
      <c r="AD314" s="86" t="s">
        <v>796</v>
      </c>
      <c r="AE314" s="86" t="s">
        <v>797</v>
      </c>
      <c r="AF314" s="86" t="str">
        <f t="shared" si="44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7"/>
        <v/>
      </c>
      <c r="C315" s="96"/>
      <c r="D315" s="91" t="str">
        <f t="shared" si="38"/>
        <v/>
      </c>
      <c r="E315" s="129"/>
      <c r="F315" s="91" t="str">
        <f t="shared" si="39"/>
        <v/>
      </c>
      <c r="G315" s="91" t="str">
        <f t="shared" si="40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1"/>
        <v/>
      </c>
      <c r="S315" s="86" t="str">
        <f t="shared" si="42"/>
        <v/>
      </c>
      <c r="T315" s="86" t="str">
        <f t="shared" si="43"/>
        <v/>
      </c>
      <c r="AD315" s="86" t="s">
        <v>798</v>
      </c>
      <c r="AE315" s="86" t="s">
        <v>799</v>
      </c>
      <c r="AF315" s="86" t="str">
        <f t="shared" si="44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7"/>
        <v/>
      </c>
      <c r="C316" s="96"/>
      <c r="D316" s="91" t="str">
        <f t="shared" si="38"/>
        <v/>
      </c>
      <c r="E316" s="129"/>
      <c r="F316" s="91" t="str">
        <f t="shared" si="39"/>
        <v/>
      </c>
      <c r="G316" s="91" t="str">
        <f t="shared" si="40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1"/>
        <v/>
      </c>
      <c r="S316" s="86" t="str">
        <f t="shared" si="42"/>
        <v/>
      </c>
      <c r="T316" s="86" t="str">
        <f t="shared" si="43"/>
        <v/>
      </c>
      <c r="AD316" s="86" t="s">
        <v>800</v>
      </c>
      <c r="AE316" s="86" t="s">
        <v>799</v>
      </c>
      <c r="AF316" s="86" t="str">
        <f t="shared" si="44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7"/>
        <v/>
      </c>
      <c r="C317" s="96"/>
      <c r="D317" s="91" t="str">
        <f t="shared" si="38"/>
        <v/>
      </c>
      <c r="E317" s="129"/>
      <c r="F317" s="91" t="str">
        <f t="shared" si="39"/>
        <v/>
      </c>
      <c r="G317" s="91" t="str">
        <f t="shared" si="40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1"/>
        <v/>
      </c>
      <c r="S317" s="86" t="str">
        <f t="shared" si="42"/>
        <v/>
      </c>
      <c r="T317" s="86" t="str">
        <f t="shared" si="43"/>
        <v/>
      </c>
      <c r="AD317" s="86" t="s">
        <v>801</v>
      </c>
      <c r="AE317" s="86" t="s">
        <v>802</v>
      </c>
      <c r="AF317" s="86" t="str">
        <f t="shared" si="44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7"/>
        <v/>
      </c>
      <c r="C318" s="96"/>
      <c r="D318" s="91" t="str">
        <f t="shared" si="38"/>
        <v/>
      </c>
      <c r="E318" s="129"/>
      <c r="F318" s="91" t="str">
        <f t="shared" si="39"/>
        <v/>
      </c>
      <c r="G318" s="91" t="str">
        <f t="shared" si="40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1"/>
        <v/>
      </c>
      <c r="S318" s="86" t="str">
        <f t="shared" si="42"/>
        <v/>
      </c>
      <c r="T318" s="86" t="str">
        <f t="shared" si="43"/>
        <v/>
      </c>
      <c r="AD318" s="86" t="s">
        <v>803</v>
      </c>
      <c r="AE318" s="86" t="s">
        <v>802</v>
      </c>
      <c r="AF318" s="86" t="str">
        <f t="shared" si="44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7"/>
        <v/>
      </c>
      <c r="C319" s="96"/>
      <c r="D319" s="91" t="str">
        <f t="shared" si="38"/>
        <v/>
      </c>
      <c r="E319" s="129"/>
      <c r="F319" s="91" t="str">
        <f t="shared" si="39"/>
        <v/>
      </c>
      <c r="G319" s="91" t="str">
        <f t="shared" si="40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1"/>
        <v/>
      </c>
      <c r="S319" s="86" t="str">
        <f t="shared" si="42"/>
        <v/>
      </c>
      <c r="T319" s="86" t="str">
        <f t="shared" si="43"/>
        <v/>
      </c>
      <c r="AD319" s="86" t="s">
        <v>1354</v>
      </c>
      <c r="AE319" s="86" t="s">
        <v>1355</v>
      </c>
      <c r="AF319" s="86" t="str">
        <f t="shared" si="44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7"/>
        <v/>
      </c>
      <c r="C320" s="96"/>
      <c r="D320" s="91" t="str">
        <f t="shared" si="38"/>
        <v/>
      </c>
      <c r="E320" s="129"/>
      <c r="F320" s="91" t="str">
        <f t="shared" si="39"/>
        <v/>
      </c>
      <c r="G320" s="91" t="str">
        <f t="shared" si="40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1"/>
        <v/>
      </c>
      <c r="S320" s="86" t="str">
        <f t="shared" si="42"/>
        <v/>
      </c>
      <c r="T320" s="86" t="str">
        <f t="shared" si="43"/>
        <v/>
      </c>
      <c r="AD320" s="86" t="s">
        <v>1356</v>
      </c>
      <c r="AE320" s="86" t="s">
        <v>1357</v>
      </c>
      <c r="AF320" s="86" t="str">
        <f t="shared" si="44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7"/>
        <v/>
      </c>
      <c r="C321" s="96"/>
      <c r="D321" s="91" t="str">
        <f t="shared" si="38"/>
        <v/>
      </c>
      <c r="E321" s="129"/>
      <c r="F321" s="91" t="str">
        <f t="shared" si="39"/>
        <v/>
      </c>
      <c r="G321" s="91" t="str">
        <f t="shared" si="40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1"/>
        <v/>
      </c>
      <c r="S321" s="86" t="str">
        <f t="shared" si="42"/>
        <v/>
      </c>
      <c r="T321" s="86" t="str">
        <f t="shared" si="43"/>
        <v/>
      </c>
      <c r="AD321" s="86" t="s">
        <v>1358</v>
      </c>
      <c r="AE321" s="86" t="s">
        <v>1359</v>
      </c>
      <c r="AF321" s="86" t="str">
        <f t="shared" si="44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7"/>
        <v/>
      </c>
      <c r="C322" s="96"/>
      <c r="D322" s="91" t="str">
        <f t="shared" si="38"/>
        <v/>
      </c>
      <c r="E322" s="129"/>
      <c r="F322" s="91" t="str">
        <f t="shared" si="39"/>
        <v/>
      </c>
      <c r="G322" s="91" t="str">
        <f t="shared" si="40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1"/>
        <v/>
      </c>
      <c r="S322" s="86" t="str">
        <f t="shared" si="42"/>
        <v/>
      </c>
      <c r="T322" s="86" t="str">
        <f t="shared" si="43"/>
        <v/>
      </c>
      <c r="AD322" s="86" t="s">
        <v>1360</v>
      </c>
      <c r="AE322" s="86" t="s">
        <v>1361</v>
      </c>
      <c r="AF322" s="86" t="str">
        <f t="shared" si="44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7"/>
        <v/>
      </c>
      <c r="C323" s="96"/>
      <c r="D323" s="91" t="str">
        <f t="shared" si="38"/>
        <v/>
      </c>
      <c r="E323" s="129"/>
      <c r="F323" s="91" t="str">
        <f t="shared" si="39"/>
        <v/>
      </c>
      <c r="G323" s="91" t="str">
        <f t="shared" si="40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1"/>
        <v/>
      </c>
      <c r="S323" s="86" t="str">
        <f t="shared" si="42"/>
        <v/>
      </c>
      <c r="T323" s="86" t="str">
        <f t="shared" si="43"/>
        <v/>
      </c>
      <c r="AD323" s="86" t="s">
        <v>1362</v>
      </c>
      <c r="AE323" s="86" t="s">
        <v>1363</v>
      </c>
      <c r="AF323" s="86" t="str">
        <f t="shared" si="44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5">IFERROR(VLOOKUP(A324,$U$6:$V$23,2,FALSE),"")</f>
        <v/>
      </c>
      <c r="C324" s="96"/>
      <c r="D324" s="91" t="str">
        <f t="shared" ref="D324:D387" si="46">IFERROR(VLOOKUP(C324,$X$5:$Z$129,2,FALSE),"")</f>
        <v/>
      </c>
      <c r="E324" s="129"/>
      <c r="F324" s="91" t="str">
        <f t="shared" ref="F324:F387" si="47">IFERROR(VLOOKUP(E324,$AD$6:$AE$1090,2,FALSE),"")</f>
        <v/>
      </c>
      <c r="G324" s="91" t="str">
        <f t="shared" ref="G324:G387" si="48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49">LEFT(C324,3)</f>
        <v/>
      </c>
      <c r="S324" s="86" t="str">
        <f t="shared" ref="S324:S387" si="50">LEFT(C324,2)</f>
        <v/>
      </c>
      <c r="T324" s="86" t="str">
        <f t="shared" ref="T324:T387" si="51">MID(G324,2,2)</f>
        <v/>
      </c>
      <c r="AD324" s="86" t="s">
        <v>1364</v>
      </c>
      <c r="AE324" s="86" t="s">
        <v>1365</v>
      </c>
      <c r="AF324" s="86" t="str">
        <f t="shared" si="44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5"/>
        <v/>
      </c>
      <c r="C325" s="96"/>
      <c r="D325" s="91" t="str">
        <f t="shared" si="46"/>
        <v/>
      </c>
      <c r="E325" s="129"/>
      <c r="F325" s="91" t="str">
        <f t="shared" si="47"/>
        <v/>
      </c>
      <c r="G325" s="91" t="str">
        <f t="shared" si="48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49"/>
        <v/>
      </c>
      <c r="S325" s="86" t="str">
        <f t="shared" si="50"/>
        <v/>
      </c>
      <c r="T325" s="86" t="str">
        <f t="shared" si="51"/>
        <v/>
      </c>
      <c r="AD325" s="86" t="s">
        <v>1366</v>
      </c>
      <c r="AE325" s="86" t="s">
        <v>1367</v>
      </c>
      <c r="AF325" s="86" t="str">
        <f t="shared" si="44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5"/>
        <v/>
      </c>
      <c r="C326" s="96"/>
      <c r="D326" s="91" t="str">
        <f t="shared" si="46"/>
        <v/>
      </c>
      <c r="E326" s="129"/>
      <c r="F326" s="91" t="str">
        <f t="shared" si="47"/>
        <v/>
      </c>
      <c r="G326" s="91" t="str">
        <f t="shared" si="48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49"/>
        <v/>
      </c>
      <c r="S326" s="86" t="str">
        <f t="shared" si="50"/>
        <v/>
      </c>
      <c r="T326" s="86" t="str">
        <f t="shared" si="51"/>
        <v/>
      </c>
      <c r="AD326" s="86" t="s">
        <v>1368</v>
      </c>
      <c r="AE326" s="86" t="s">
        <v>1369</v>
      </c>
      <c r="AF326" s="86" t="str">
        <f t="shared" si="44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5"/>
        <v/>
      </c>
      <c r="C327" s="96"/>
      <c r="D327" s="91" t="str">
        <f t="shared" si="46"/>
        <v/>
      </c>
      <c r="E327" s="129"/>
      <c r="F327" s="91" t="str">
        <f t="shared" si="47"/>
        <v/>
      </c>
      <c r="G327" s="91" t="str">
        <f t="shared" si="48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49"/>
        <v/>
      </c>
      <c r="S327" s="86" t="str">
        <f t="shared" si="50"/>
        <v/>
      </c>
      <c r="T327" s="86" t="str">
        <f t="shared" si="51"/>
        <v/>
      </c>
      <c r="AD327" s="86" t="s">
        <v>1370</v>
      </c>
      <c r="AE327" s="86" t="s">
        <v>1371</v>
      </c>
      <c r="AF327" s="86" t="str">
        <f t="shared" si="44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5"/>
        <v/>
      </c>
      <c r="C328" s="96"/>
      <c r="D328" s="91" t="str">
        <f t="shared" si="46"/>
        <v/>
      </c>
      <c r="E328" s="129"/>
      <c r="F328" s="91" t="str">
        <f t="shared" si="47"/>
        <v/>
      </c>
      <c r="G328" s="91" t="str">
        <f t="shared" si="48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49"/>
        <v/>
      </c>
      <c r="S328" s="86" t="str">
        <f t="shared" si="50"/>
        <v/>
      </c>
      <c r="T328" s="86" t="str">
        <f t="shared" si="51"/>
        <v/>
      </c>
      <c r="AD328" s="86" t="s">
        <v>1372</v>
      </c>
      <c r="AE328" s="86" t="s">
        <v>1373</v>
      </c>
      <c r="AF328" s="86" t="str">
        <f t="shared" ref="AF328:AF391" si="52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5"/>
        <v/>
      </c>
      <c r="C329" s="96"/>
      <c r="D329" s="91" t="str">
        <f t="shared" si="46"/>
        <v/>
      </c>
      <c r="E329" s="129"/>
      <c r="F329" s="91" t="str">
        <f t="shared" si="47"/>
        <v/>
      </c>
      <c r="G329" s="91" t="str">
        <f t="shared" si="48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49"/>
        <v/>
      </c>
      <c r="S329" s="86" t="str">
        <f t="shared" si="50"/>
        <v/>
      </c>
      <c r="T329" s="86" t="str">
        <f t="shared" si="51"/>
        <v/>
      </c>
      <c r="AD329" s="86" t="s">
        <v>1374</v>
      </c>
      <c r="AE329" s="86" t="s">
        <v>1375</v>
      </c>
      <c r="AF329" s="86" t="str">
        <f t="shared" si="52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5"/>
        <v/>
      </c>
      <c r="C330" s="96"/>
      <c r="D330" s="91" t="str">
        <f t="shared" si="46"/>
        <v/>
      </c>
      <c r="E330" s="129"/>
      <c r="F330" s="91" t="str">
        <f t="shared" si="47"/>
        <v/>
      </c>
      <c r="G330" s="91" t="str">
        <f t="shared" si="48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49"/>
        <v/>
      </c>
      <c r="S330" s="86" t="str">
        <f t="shared" si="50"/>
        <v/>
      </c>
      <c r="T330" s="86" t="str">
        <f t="shared" si="51"/>
        <v/>
      </c>
      <c r="AD330" s="86" t="s">
        <v>1376</v>
      </c>
      <c r="AE330" s="86" t="s">
        <v>1377</v>
      </c>
      <c r="AF330" s="86" t="str">
        <f t="shared" si="52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5"/>
        <v/>
      </c>
      <c r="C331" s="96"/>
      <c r="D331" s="91" t="str">
        <f t="shared" si="46"/>
        <v/>
      </c>
      <c r="E331" s="129"/>
      <c r="F331" s="91" t="str">
        <f t="shared" si="47"/>
        <v/>
      </c>
      <c r="G331" s="91" t="str">
        <f t="shared" si="48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49"/>
        <v/>
      </c>
      <c r="S331" s="86" t="str">
        <f t="shared" si="50"/>
        <v/>
      </c>
      <c r="T331" s="86" t="str">
        <f t="shared" si="51"/>
        <v/>
      </c>
      <c r="AD331" s="86" t="s">
        <v>1378</v>
      </c>
      <c r="AE331" s="86" t="s">
        <v>1379</v>
      </c>
      <c r="AF331" s="86" t="str">
        <f t="shared" si="52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5"/>
        <v/>
      </c>
      <c r="C332" s="96"/>
      <c r="D332" s="91" t="str">
        <f t="shared" si="46"/>
        <v/>
      </c>
      <c r="E332" s="129"/>
      <c r="F332" s="91" t="str">
        <f t="shared" si="47"/>
        <v/>
      </c>
      <c r="G332" s="91" t="str">
        <f t="shared" si="48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49"/>
        <v/>
      </c>
      <c r="S332" s="86" t="str">
        <f t="shared" si="50"/>
        <v/>
      </c>
      <c r="T332" s="86" t="str">
        <f t="shared" si="51"/>
        <v/>
      </c>
      <c r="AD332" s="86" t="s">
        <v>1380</v>
      </c>
      <c r="AE332" s="86" t="s">
        <v>1381</v>
      </c>
      <c r="AF332" s="86" t="str">
        <f t="shared" si="52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5"/>
        <v/>
      </c>
      <c r="C333" s="96"/>
      <c r="D333" s="91" t="str">
        <f t="shared" si="46"/>
        <v/>
      </c>
      <c r="E333" s="129"/>
      <c r="F333" s="91" t="str">
        <f t="shared" si="47"/>
        <v/>
      </c>
      <c r="G333" s="91" t="str">
        <f t="shared" si="48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49"/>
        <v/>
      </c>
      <c r="S333" s="86" t="str">
        <f t="shared" si="50"/>
        <v/>
      </c>
      <c r="T333" s="86" t="str">
        <f t="shared" si="51"/>
        <v/>
      </c>
      <c r="AD333" s="86" t="s">
        <v>1382</v>
      </c>
      <c r="AE333" s="86" t="s">
        <v>1383</v>
      </c>
      <c r="AF333" s="86" t="str">
        <f t="shared" si="52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5"/>
        <v/>
      </c>
      <c r="C334" s="96"/>
      <c r="D334" s="91" t="str">
        <f t="shared" si="46"/>
        <v/>
      </c>
      <c r="E334" s="129"/>
      <c r="F334" s="91" t="str">
        <f t="shared" si="47"/>
        <v/>
      </c>
      <c r="G334" s="91" t="str">
        <f t="shared" si="48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49"/>
        <v/>
      </c>
      <c r="S334" s="86" t="str">
        <f t="shared" si="50"/>
        <v/>
      </c>
      <c r="T334" s="86" t="str">
        <f t="shared" si="51"/>
        <v/>
      </c>
      <c r="AD334" s="86" t="s">
        <v>1384</v>
      </c>
      <c r="AE334" s="86" t="s">
        <v>1385</v>
      </c>
      <c r="AF334" s="86" t="str">
        <f t="shared" si="52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5"/>
        <v/>
      </c>
      <c r="C335" s="96"/>
      <c r="D335" s="91" t="str">
        <f t="shared" si="46"/>
        <v/>
      </c>
      <c r="E335" s="129"/>
      <c r="F335" s="91" t="str">
        <f t="shared" si="47"/>
        <v/>
      </c>
      <c r="G335" s="91" t="str">
        <f t="shared" si="48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49"/>
        <v/>
      </c>
      <c r="S335" s="86" t="str">
        <f t="shared" si="50"/>
        <v/>
      </c>
      <c r="T335" s="86" t="str">
        <f t="shared" si="51"/>
        <v/>
      </c>
      <c r="AD335" s="86" t="s">
        <v>1386</v>
      </c>
      <c r="AE335" s="86" t="s">
        <v>1387</v>
      </c>
      <c r="AF335" s="86" t="str">
        <f t="shared" si="52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5"/>
        <v/>
      </c>
      <c r="C336" s="96"/>
      <c r="D336" s="91" t="str">
        <f t="shared" si="46"/>
        <v/>
      </c>
      <c r="E336" s="129"/>
      <c r="F336" s="91" t="str">
        <f t="shared" si="47"/>
        <v/>
      </c>
      <c r="G336" s="91" t="str">
        <f t="shared" si="48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49"/>
        <v/>
      </c>
      <c r="S336" s="86" t="str">
        <f t="shared" si="50"/>
        <v/>
      </c>
      <c r="T336" s="86" t="str">
        <f t="shared" si="51"/>
        <v/>
      </c>
      <c r="AD336" s="86" t="s">
        <v>1388</v>
      </c>
      <c r="AE336" s="86" t="s">
        <v>1389</v>
      </c>
      <c r="AF336" s="86" t="str">
        <f t="shared" si="52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5"/>
        <v/>
      </c>
      <c r="C337" s="96"/>
      <c r="D337" s="91" t="str">
        <f t="shared" si="46"/>
        <v/>
      </c>
      <c r="E337" s="129"/>
      <c r="F337" s="91" t="str">
        <f t="shared" si="47"/>
        <v/>
      </c>
      <c r="G337" s="91" t="str">
        <f t="shared" si="48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49"/>
        <v/>
      </c>
      <c r="S337" s="86" t="str">
        <f t="shared" si="50"/>
        <v/>
      </c>
      <c r="T337" s="86" t="str">
        <f t="shared" si="51"/>
        <v/>
      </c>
      <c r="AD337" s="86" t="s">
        <v>1390</v>
      </c>
      <c r="AE337" s="86" t="s">
        <v>1391</v>
      </c>
      <c r="AF337" s="86" t="str">
        <f t="shared" si="52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5"/>
        <v/>
      </c>
      <c r="C338" s="96"/>
      <c r="D338" s="91" t="str">
        <f t="shared" si="46"/>
        <v/>
      </c>
      <c r="E338" s="129"/>
      <c r="F338" s="91" t="str">
        <f t="shared" si="47"/>
        <v/>
      </c>
      <c r="G338" s="91" t="str">
        <f t="shared" si="48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49"/>
        <v/>
      </c>
      <c r="S338" s="86" t="str">
        <f t="shared" si="50"/>
        <v/>
      </c>
      <c r="T338" s="86" t="str">
        <f t="shared" si="51"/>
        <v/>
      </c>
      <c r="AD338" s="86" t="s">
        <v>1392</v>
      </c>
      <c r="AE338" s="86" t="s">
        <v>1393</v>
      </c>
      <c r="AF338" s="86" t="str">
        <f t="shared" si="52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5"/>
        <v/>
      </c>
      <c r="C339" s="96"/>
      <c r="D339" s="91" t="str">
        <f t="shared" si="46"/>
        <v/>
      </c>
      <c r="E339" s="129"/>
      <c r="F339" s="91" t="str">
        <f t="shared" si="47"/>
        <v/>
      </c>
      <c r="G339" s="91" t="str">
        <f t="shared" si="48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49"/>
        <v/>
      </c>
      <c r="S339" s="86" t="str">
        <f t="shared" si="50"/>
        <v/>
      </c>
      <c r="T339" s="86" t="str">
        <f t="shared" si="51"/>
        <v/>
      </c>
      <c r="AD339" s="86" t="s">
        <v>1394</v>
      </c>
      <c r="AE339" s="86" t="s">
        <v>1395</v>
      </c>
      <c r="AF339" s="86" t="str">
        <f t="shared" si="52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5"/>
        <v/>
      </c>
      <c r="C340" s="96"/>
      <c r="D340" s="91" t="str">
        <f t="shared" si="46"/>
        <v/>
      </c>
      <c r="E340" s="129"/>
      <c r="F340" s="91" t="str">
        <f t="shared" si="47"/>
        <v/>
      </c>
      <c r="G340" s="91" t="str">
        <f t="shared" si="48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49"/>
        <v/>
      </c>
      <c r="S340" s="86" t="str">
        <f t="shared" si="50"/>
        <v/>
      </c>
      <c r="T340" s="86" t="str">
        <f t="shared" si="51"/>
        <v/>
      </c>
      <c r="AD340" s="86" t="s">
        <v>1396</v>
      </c>
      <c r="AE340" s="86" t="s">
        <v>1397</v>
      </c>
      <c r="AF340" s="86" t="str">
        <f t="shared" si="52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5"/>
        <v/>
      </c>
      <c r="C341" s="96"/>
      <c r="D341" s="91" t="str">
        <f t="shared" si="46"/>
        <v/>
      </c>
      <c r="E341" s="129"/>
      <c r="F341" s="91" t="str">
        <f t="shared" si="47"/>
        <v/>
      </c>
      <c r="G341" s="91" t="str">
        <f t="shared" si="48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49"/>
        <v/>
      </c>
      <c r="S341" s="86" t="str">
        <f t="shared" si="50"/>
        <v/>
      </c>
      <c r="T341" s="86" t="str">
        <f t="shared" si="51"/>
        <v/>
      </c>
      <c r="AD341" s="86" t="s">
        <v>1398</v>
      </c>
      <c r="AE341" s="86" t="s">
        <v>1399</v>
      </c>
      <c r="AF341" s="86" t="str">
        <f t="shared" si="52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5"/>
        <v/>
      </c>
      <c r="C342" s="96"/>
      <c r="D342" s="91" t="str">
        <f t="shared" si="46"/>
        <v/>
      </c>
      <c r="E342" s="129"/>
      <c r="F342" s="91" t="str">
        <f t="shared" si="47"/>
        <v/>
      </c>
      <c r="G342" s="91" t="str">
        <f t="shared" si="48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49"/>
        <v/>
      </c>
      <c r="S342" s="86" t="str">
        <f t="shared" si="50"/>
        <v/>
      </c>
      <c r="T342" s="86" t="str">
        <f t="shared" si="51"/>
        <v/>
      </c>
      <c r="AD342" s="86" t="s">
        <v>1400</v>
      </c>
      <c r="AE342" s="86" t="s">
        <v>1401</v>
      </c>
      <c r="AF342" s="86" t="str">
        <f t="shared" si="52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5"/>
        <v/>
      </c>
      <c r="C343" s="96"/>
      <c r="D343" s="91" t="str">
        <f t="shared" si="46"/>
        <v/>
      </c>
      <c r="E343" s="129"/>
      <c r="F343" s="91" t="str">
        <f t="shared" si="47"/>
        <v/>
      </c>
      <c r="G343" s="91" t="str">
        <f t="shared" si="48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49"/>
        <v/>
      </c>
      <c r="S343" s="86" t="str">
        <f t="shared" si="50"/>
        <v/>
      </c>
      <c r="T343" s="86" t="str">
        <f t="shared" si="51"/>
        <v/>
      </c>
      <c r="AD343" s="86" t="s">
        <v>1402</v>
      </c>
      <c r="AE343" s="86" t="s">
        <v>1403</v>
      </c>
      <c r="AF343" s="86" t="str">
        <f t="shared" si="52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5"/>
        <v/>
      </c>
      <c r="C344" s="96"/>
      <c r="D344" s="91" t="str">
        <f t="shared" si="46"/>
        <v/>
      </c>
      <c r="E344" s="129"/>
      <c r="F344" s="91" t="str">
        <f t="shared" si="47"/>
        <v/>
      </c>
      <c r="G344" s="91" t="str">
        <f t="shared" si="48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49"/>
        <v/>
      </c>
      <c r="S344" s="86" t="str">
        <f t="shared" si="50"/>
        <v/>
      </c>
      <c r="T344" s="86" t="str">
        <f t="shared" si="51"/>
        <v/>
      </c>
      <c r="AD344" s="86" t="s">
        <v>1404</v>
      </c>
      <c r="AE344" s="86" t="s">
        <v>1405</v>
      </c>
      <c r="AF344" s="86" t="str">
        <f t="shared" si="52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5"/>
        <v/>
      </c>
      <c r="C345" s="96"/>
      <c r="D345" s="91" t="str">
        <f t="shared" si="46"/>
        <v/>
      </c>
      <c r="E345" s="129"/>
      <c r="F345" s="91" t="str">
        <f t="shared" si="47"/>
        <v/>
      </c>
      <c r="G345" s="91" t="str">
        <f t="shared" si="48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49"/>
        <v/>
      </c>
      <c r="S345" s="86" t="str">
        <f t="shared" si="50"/>
        <v/>
      </c>
      <c r="T345" s="86" t="str">
        <f t="shared" si="51"/>
        <v/>
      </c>
      <c r="AD345" s="86" t="s">
        <v>1406</v>
      </c>
      <c r="AE345" s="86" t="s">
        <v>1407</v>
      </c>
      <c r="AF345" s="86" t="str">
        <f t="shared" si="52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5"/>
        <v/>
      </c>
      <c r="C346" s="96"/>
      <c r="D346" s="91" t="str">
        <f t="shared" si="46"/>
        <v/>
      </c>
      <c r="E346" s="129"/>
      <c r="F346" s="91" t="str">
        <f t="shared" si="47"/>
        <v/>
      </c>
      <c r="G346" s="91" t="str">
        <f t="shared" si="48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49"/>
        <v/>
      </c>
      <c r="S346" s="86" t="str">
        <f t="shared" si="50"/>
        <v/>
      </c>
      <c r="T346" s="86" t="str">
        <f t="shared" si="51"/>
        <v/>
      </c>
      <c r="AD346" s="86" t="s">
        <v>1408</v>
      </c>
      <c r="AE346" s="86" t="s">
        <v>1409</v>
      </c>
      <c r="AF346" s="86" t="str">
        <f t="shared" si="52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5"/>
        <v/>
      </c>
      <c r="C347" s="96"/>
      <c r="D347" s="91" t="str">
        <f t="shared" si="46"/>
        <v/>
      </c>
      <c r="E347" s="129"/>
      <c r="F347" s="91" t="str">
        <f t="shared" si="47"/>
        <v/>
      </c>
      <c r="G347" s="91" t="str">
        <f t="shared" si="48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49"/>
        <v/>
      </c>
      <c r="S347" s="86" t="str">
        <f t="shared" si="50"/>
        <v/>
      </c>
      <c r="T347" s="86" t="str">
        <f t="shared" si="51"/>
        <v/>
      </c>
      <c r="AD347" s="86" t="s">
        <v>1410</v>
      </c>
      <c r="AE347" s="86" t="s">
        <v>1411</v>
      </c>
      <c r="AF347" s="86" t="str">
        <f t="shared" si="52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5"/>
        <v/>
      </c>
      <c r="C348" s="96"/>
      <c r="D348" s="91" t="str">
        <f t="shared" si="46"/>
        <v/>
      </c>
      <c r="E348" s="129"/>
      <c r="F348" s="91" t="str">
        <f t="shared" si="47"/>
        <v/>
      </c>
      <c r="G348" s="91" t="str">
        <f t="shared" si="48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49"/>
        <v/>
      </c>
      <c r="S348" s="86" t="str">
        <f t="shared" si="50"/>
        <v/>
      </c>
      <c r="T348" s="86" t="str">
        <f t="shared" si="51"/>
        <v/>
      </c>
      <c r="AD348" s="86" t="s">
        <v>1412</v>
      </c>
      <c r="AE348" s="86" t="s">
        <v>1413</v>
      </c>
      <c r="AF348" s="86" t="str">
        <f t="shared" si="52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5"/>
        <v/>
      </c>
      <c r="C349" s="96"/>
      <c r="D349" s="91" t="str">
        <f t="shared" si="46"/>
        <v/>
      </c>
      <c r="E349" s="129"/>
      <c r="F349" s="91" t="str">
        <f t="shared" si="47"/>
        <v/>
      </c>
      <c r="G349" s="91" t="str">
        <f t="shared" si="48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49"/>
        <v/>
      </c>
      <c r="S349" s="86" t="str">
        <f t="shared" si="50"/>
        <v/>
      </c>
      <c r="T349" s="86" t="str">
        <f t="shared" si="51"/>
        <v/>
      </c>
      <c r="AD349" s="86" t="s">
        <v>1414</v>
      </c>
      <c r="AE349" s="86" t="s">
        <v>1415</v>
      </c>
      <c r="AF349" s="86" t="str">
        <f t="shared" si="52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5"/>
        <v/>
      </c>
      <c r="C350" s="96"/>
      <c r="D350" s="91" t="str">
        <f t="shared" si="46"/>
        <v/>
      </c>
      <c r="E350" s="129"/>
      <c r="F350" s="91" t="str">
        <f t="shared" si="47"/>
        <v/>
      </c>
      <c r="G350" s="91" t="str">
        <f t="shared" si="48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49"/>
        <v/>
      </c>
      <c r="S350" s="86" t="str">
        <f t="shared" si="50"/>
        <v/>
      </c>
      <c r="T350" s="86" t="str">
        <f t="shared" si="51"/>
        <v/>
      </c>
      <c r="AD350" s="86" t="s">
        <v>2250</v>
      </c>
      <c r="AE350" s="86" t="s">
        <v>2251</v>
      </c>
      <c r="AF350" s="86" t="str">
        <f t="shared" si="52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5"/>
        <v/>
      </c>
      <c r="C351" s="96"/>
      <c r="D351" s="91" t="str">
        <f t="shared" si="46"/>
        <v/>
      </c>
      <c r="E351" s="129"/>
      <c r="F351" s="91" t="str">
        <f t="shared" si="47"/>
        <v/>
      </c>
      <c r="G351" s="91" t="str">
        <f t="shared" si="48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49"/>
        <v/>
      </c>
      <c r="S351" s="86" t="str">
        <f t="shared" si="50"/>
        <v/>
      </c>
      <c r="T351" s="86" t="str">
        <f t="shared" si="51"/>
        <v/>
      </c>
      <c r="AD351" s="86" t="s">
        <v>2252</v>
      </c>
      <c r="AE351" s="86" t="s">
        <v>2253</v>
      </c>
      <c r="AF351" s="86" t="str">
        <f t="shared" si="52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5"/>
        <v/>
      </c>
      <c r="C352" s="96"/>
      <c r="D352" s="91" t="str">
        <f t="shared" si="46"/>
        <v/>
      </c>
      <c r="E352" s="129"/>
      <c r="F352" s="91" t="str">
        <f t="shared" si="47"/>
        <v/>
      </c>
      <c r="G352" s="91" t="str">
        <f t="shared" si="48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49"/>
        <v/>
      </c>
      <c r="S352" s="86" t="str">
        <f t="shared" si="50"/>
        <v/>
      </c>
      <c r="T352" s="86" t="str">
        <f t="shared" si="51"/>
        <v/>
      </c>
      <c r="AD352" s="86" t="s">
        <v>2254</v>
      </c>
      <c r="AE352" s="86" t="s">
        <v>2255</v>
      </c>
      <c r="AF352" s="86" t="str">
        <f t="shared" si="52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5"/>
        <v/>
      </c>
      <c r="C353" s="96"/>
      <c r="D353" s="91" t="str">
        <f t="shared" si="46"/>
        <v/>
      </c>
      <c r="E353" s="129"/>
      <c r="F353" s="91" t="str">
        <f t="shared" si="47"/>
        <v/>
      </c>
      <c r="G353" s="91" t="str">
        <f t="shared" si="48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49"/>
        <v/>
      </c>
      <c r="S353" s="86" t="str">
        <f t="shared" si="50"/>
        <v/>
      </c>
      <c r="T353" s="86" t="str">
        <f t="shared" si="51"/>
        <v/>
      </c>
      <c r="AD353" s="86" t="s">
        <v>2256</v>
      </c>
      <c r="AE353" s="86" t="s">
        <v>2257</v>
      </c>
      <c r="AF353" s="86" t="str">
        <f t="shared" si="52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5"/>
        <v/>
      </c>
      <c r="C354" s="96"/>
      <c r="D354" s="91" t="str">
        <f t="shared" si="46"/>
        <v/>
      </c>
      <c r="E354" s="129"/>
      <c r="F354" s="91" t="str">
        <f t="shared" si="47"/>
        <v/>
      </c>
      <c r="G354" s="91" t="str">
        <f t="shared" si="48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49"/>
        <v/>
      </c>
      <c r="S354" s="86" t="str">
        <f t="shared" si="50"/>
        <v/>
      </c>
      <c r="T354" s="86" t="str">
        <f t="shared" si="51"/>
        <v/>
      </c>
      <c r="AD354" s="86" t="s">
        <v>2258</v>
      </c>
      <c r="AE354" s="86" t="s">
        <v>2259</v>
      </c>
      <c r="AF354" s="86" t="str">
        <f t="shared" si="52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5"/>
        <v/>
      </c>
      <c r="C355" s="96"/>
      <c r="D355" s="91" t="str">
        <f t="shared" si="46"/>
        <v/>
      </c>
      <c r="E355" s="129"/>
      <c r="F355" s="91" t="str">
        <f t="shared" si="47"/>
        <v/>
      </c>
      <c r="G355" s="91" t="str">
        <f t="shared" si="48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49"/>
        <v/>
      </c>
      <c r="S355" s="86" t="str">
        <f t="shared" si="50"/>
        <v/>
      </c>
      <c r="T355" s="86" t="str">
        <f t="shared" si="51"/>
        <v/>
      </c>
      <c r="AD355" s="86" t="s">
        <v>2260</v>
      </c>
      <c r="AE355" s="86" t="s">
        <v>2261</v>
      </c>
      <c r="AF355" s="86" t="str">
        <f t="shared" si="52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5"/>
        <v/>
      </c>
      <c r="C356" s="96"/>
      <c r="D356" s="91" t="str">
        <f t="shared" si="46"/>
        <v/>
      </c>
      <c r="E356" s="129"/>
      <c r="F356" s="91" t="str">
        <f t="shared" si="47"/>
        <v/>
      </c>
      <c r="G356" s="91" t="str">
        <f t="shared" si="48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49"/>
        <v/>
      </c>
      <c r="S356" s="86" t="str">
        <f t="shared" si="50"/>
        <v/>
      </c>
      <c r="T356" s="86" t="str">
        <f t="shared" si="51"/>
        <v/>
      </c>
      <c r="AD356" s="86" t="s">
        <v>2262</v>
      </c>
      <c r="AE356" s="86" t="s">
        <v>2263</v>
      </c>
      <c r="AF356" s="86" t="str">
        <f t="shared" si="52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5"/>
        <v/>
      </c>
      <c r="C357" s="96"/>
      <c r="D357" s="91" t="str">
        <f t="shared" si="46"/>
        <v/>
      </c>
      <c r="E357" s="129"/>
      <c r="F357" s="91" t="str">
        <f t="shared" si="47"/>
        <v/>
      </c>
      <c r="G357" s="91" t="str">
        <f t="shared" si="48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49"/>
        <v/>
      </c>
      <c r="S357" s="86" t="str">
        <f t="shared" si="50"/>
        <v/>
      </c>
      <c r="T357" s="86" t="str">
        <f t="shared" si="51"/>
        <v/>
      </c>
      <c r="AD357" s="86" t="s">
        <v>2264</v>
      </c>
      <c r="AE357" s="86" t="s">
        <v>2265</v>
      </c>
      <c r="AF357" s="86" t="str">
        <f t="shared" si="52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5"/>
        <v/>
      </c>
      <c r="C358" s="96"/>
      <c r="D358" s="91" t="str">
        <f t="shared" si="46"/>
        <v/>
      </c>
      <c r="E358" s="129"/>
      <c r="F358" s="91" t="str">
        <f t="shared" si="47"/>
        <v/>
      </c>
      <c r="G358" s="91" t="str">
        <f t="shared" si="48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49"/>
        <v/>
      </c>
      <c r="S358" s="86" t="str">
        <f t="shared" si="50"/>
        <v/>
      </c>
      <c r="T358" s="86" t="str">
        <f t="shared" si="51"/>
        <v/>
      </c>
      <c r="AD358" s="86" t="s">
        <v>2266</v>
      </c>
      <c r="AE358" s="86" t="s">
        <v>2267</v>
      </c>
      <c r="AF358" s="86" t="str">
        <f t="shared" si="52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5"/>
        <v/>
      </c>
      <c r="C359" s="96"/>
      <c r="D359" s="91" t="str">
        <f t="shared" si="46"/>
        <v/>
      </c>
      <c r="E359" s="129"/>
      <c r="F359" s="91" t="str">
        <f t="shared" si="47"/>
        <v/>
      </c>
      <c r="G359" s="91" t="str">
        <f t="shared" si="48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49"/>
        <v/>
      </c>
      <c r="S359" s="86" t="str">
        <f t="shared" si="50"/>
        <v/>
      </c>
      <c r="T359" s="86" t="str">
        <f t="shared" si="51"/>
        <v/>
      </c>
      <c r="AD359" s="86" t="s">
        <v>2268</v>
      </c>
      <c r="AE359" s="86" t="s">
        <v>2269</v>
      </c>
      <c r="AF359" s="86" t="str">
        <f t="shared" si="52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5"/>
        <v/>
      </c>
      <c r="C360" s="96"/>
      <c r="D360" s="91" t="str">
        <f t="shared" si="46"/>
        <v/>
      </c>
      <c r="E360" s="129"/>
      <c r="F360" s="91" t="str">
        <f t="shared" si="47"/>
        <v/>
      </c>
      <c r="G360" s="91" t="str">
        <f t="shared" si="48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49"/>
        <v/>
      </c>
      <c r="S360" s="86" t="str">
        <f t="shared" si="50"/>
        <v/>
      </c>
      <c r="T360" s="86" t="str">
        <f t="shared" si="51"/>
        <v/>
      </c>
      <c r="AD360" s="86" t="s">
        <v>2270</v>
      </c>
      <c r="AE360" s="86" t="s">
        <v>2271</v>
      </c>
      <c r="AF360" s="86" t="str">
        <f t="shared" si="52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5"/>
        <v/>
      </c>
      <c r="C361" s="96"/>
      <c r="D361" s="91" t="str">
        <f t="shared" si="46"/>
        <v/>
      </c>
      <c r="E361" s="129"/>
      <c r="F361" s="91" t="str">
        <f t="shared" si="47"/>
        <v/>
      </c>
      <c r="G361" s="91" t="str">
        <f t="shared" si="48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49"/>
        <v/>
      </c>
      <c r="S361" s="86" t="str">
        <f t="shared" si="50"/>
        <v/>
      </c>
      <c r="T361" s="86" t="str">
        <f t="shared" si="51"/>
        <v/>
      </c>
      <c r="AD361" s="86" t="s">
        <v>2272</v>
      </c>
      <c r="AE361" s="86" t="s">
        <v>2273</v>
      </c>
      <c r="AF361" s="86" t="str">
        <f t="shared" si="52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5"/>
        <v/>
      </c>
      <c r="C362" s="96"/>
      <c r="D362" s="91" t="str">
        <f t="shared" si="46"/>
        <v/>
      </c>
      <c r="E362" s="129"/>
      <c r="F362" s="91" t="str">
        <f t="shared" si="47"/>
        <v/>
      </c>
      <c r="G362" s="91" t="str">
        <f t="shared" si="48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49"/>
        <v/>
      </c>
      <c r="S362" s="86" t="str">
        <f t="shared" si="50"/>
        <v/>
      </c>
      <c r="T362" s="86" t="str">
        <f t="shared" si="51"/>
        <v/>
      </c>
      <c r="AD362" s="86" t="s">
        <v>2274</v>
      </c>
      <c r="AE362" s="86" t="s">
        <v>2275</v>
      </c>
      <c r="AF362" s="86" t="str">
        <f t="shared" si="52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5"/>
        <v/>
      </c>
      <c r="C363" s="96"/>
      <c r="D363" s="91" t="str">
        <f t="shared" si="46"/>
        <v/>
      </c>
      <c r="E363" s="129"/>
      <c r="F363" s="91" t="str">
        <f t="shared" si="47"/>
        <v/>
      </c>
      <c r="G363" s="91" t="str">
        <f t="shared" si="48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49"/>
        <v/>
      </c>
      <c r="S363" s="86" t="str">
        <f t="shared" si="50"/>
        <v/>
      </c>
      <c r="T363" s="86" t="str">
        <f t="shared" si="51"/>
        <v/>
      </c>
      <c r="AD363" s="86" t="s">
        <v>2276</v>
      </c>
      <c r="AE363" s="86" t="s">
        <v>2277</v>
      </c>
      <c r="AF363" s="86" t="str">
        <f t="shared" si="52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5"/>
        <v/>
      </c>
      <c r="C364" s="96"/>
      <c r="D364" s="91" t="str">
        <f t="shared" si="46"/>
        <v/>
      </c>
      <c r="E364" s="129"/>
      <c r="F364" s="91" t="str">
        <f t="shared" si="47"/>
        <v/>
      </c>
      <c r="G364" s="91" t="str">
        <f t="shared" si="48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49"/>
        <v/>
      </c>
      <c r="S364" s="86" t="str">
        <f t="shared" si="50"/>
        <v/>
      </c>
      <c r="T364" s="86" t="str">
        <f t="shared" si="51"/>
        <v/>
      </c>
      <c r="AD364" s="86" t="s">
        <v>2278</v>
      </c>
      <c r="AE364" s="86" t="s">
        <v>2279</v>
      </c>
      <c r="AF364" s="86" t="str">
        <f t="shared" si="52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5"/>
        <v/>
      </c>
      <c r="C365" s="96"/>
      <c r="D365" s="91" t="str">
        <f t="shared" si="46"/>
        <v/>
      </c>
      <c r="E365" s="129"/>
      <c r="F365" s="91" t="str">
        <f t="shared" si="47"/>
        <v/>
      </c>
      <c r="G365" s="91" t="str">
        <f t="shared" si="48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49"/>
        <v/>
      </c>
      <c r="S365" s="86" t="str">
        <f t="shared" si="50"/>
        <v/>
      </c>
      <c r="T365" s="86" t="str">
        <f t="shared" si="51"/>
        <v/>
      </c>
      <c r="AD365" s="86" t="s">
        <v>2280</v>
      </c>
      <c r="AE365" s="86" t="s">
        <v>2281</v>
      </c>
      <c r="AF365" s="86" t="str">
        <f t="shared" si="52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5"/>
        <v/>
      </c>
      <c r="C366" s="96"/>
      <c r="D366" s="91" t="str">
        <f t="shared" si="46"/>
        <v/>
      </c>
      <c r="E366" s="129"/>
      <c r="F366" s="91" t="str">
        <f t="shared" si="47"/>
        <v/>
      </c>
      <c r="G366" s="91" t="str">
        <f t="shared" si="48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49"/>
        <v/>
      </c>
      <c r="S366" s="86" t="str">
        <f t="shared" si="50"/>
        <v/>
      </c>
      <c r="T366" s="86" t="str">
        <f t="shared" si="51"/>
        <v/>
      </c>
      <c r="AD366" s="86" t="s">
        <v>2282</v>
      </c>
      <c r="AE366" s="86" t="s">
        <v>2283</v>
      </c>
      <c r="AF366" s="86" t="str">
        <f t="shared" si="52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5"/>
        <v/>
      </c>
      <c r="C367" s="96"/>
      <c r="D367" s="91" t="str">
        <f t="shared" si="46"/>
        <v/>
      </c>
      <c r="E367" s="129"/>
      <c r="F367" s="91" t="str">
        <f t="shared" si="47"/>
        <v/>
      </c>
      <c r="G367" s="91" t="str">
        <f t="shared" si="48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49"/>
        <v/>
      </c>
      <c r="S367" s="86" t="str">
        <f t="shared" si="50"/>
        <v/>
      </c>
      <c r="T367" s="86" t="str">
        <f t="shared" si="51"/>
        <v/>
      </c>
      <c r="AD367" s="86" t="s">
        <v>2284</v>
      </c>
      <c r="AE367" s="86" t="s">
        <v>2285</v>
      </c>
      <c r="AF367" s="86" t="str">
        <f t="shared" si="52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5"/>
        <v/>
      </c>
      <c r="C368" s="96"/>
      <c r="D368" s="91" t="str">
        <f t="shared" si="46"/>
        <v/>
      </c>
      <c r="E368" s="129"/>
      <c r="F368" s="91" t="str">
        <f t="shared" si="47"/>
        <v/>
      </c>
      <c r="G368" s="91" t="str">
        <f t="shared" si="48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49"/>
        <v/>
      </c>
      <c r="S368" s="86" t="str">
        <f t="shared" si="50"/>
        <v/>
      </c>
      <c r="T368" s="86" t="str">
        <f t="shared" si="51"/>
        <v/>
      </c>
      <c r="AD368" s="86" t="s">
        <v>2286</v>
      </c>
      <c r="AE368" s="86" t="s">
        <v>2287</v>
      </c>
      <c r="AF368" s="86" t="str">
        <f t="shared" si="52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5"/>
        <v/>
      </c>
      <c r="C369" s="96"/>
      <c r="D369" s="91" t="str">
        <f t="shared" si="46"/>
        <v/>
      </c>
      <c r="E369" s="129"/>
      <c r="F369" s="91" t="str">
        <f t="shared" si="47"/>
        <v/>
      </c>
      <c r="G369" s="91" t="str">
        <f t="shared" si="48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49"/>
        <v/>
      </c>
      <c r="S369" s="86" t="str">
        <f t="shared" si="50"/>
        <v/>
      </c>
      <c r="T369" s="86" t="str">
        <f t="shared" si="51"/>
        <v/>
      </c>
      <c r="AD369" s="86" t="s">
        <v>2288</v>
      </c>
      <c r="AE369" s="86" t="s">
        <v>2289</v>
      </c>
      <c r="AF369" s="86" t="str">
        <f t="shared" si="52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5"/>
        <v/>
      </c>
      <c r="C370" s="96"/>
      <c r="D370" s="91" t="str">
        <f t="shared" si="46"/>
        <v/>
      </c>
      <c r="E370" s="129"/>
      <c r="F370" s="91" t="str">
        <f t="shared" si="47"/>
        <v/>
      </c>
      <c r="G370" s="91" t="str">
        <f t="shared" si="48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49"/>
        <v/>
      </c>
      <c r="S370" s="86" t="str">
        <f t="shared" si="50"/>
        <v/>
      </c>
      <c r="T370" s="86" t="str">
        <f t="shared" si="51"/>
        <v/>
      </c>
      <c r="AD370" s="86" t="s">
        <v>2290</v>
      </c>
      <c r="AE370" s="86" t="s">
        <v>2291</v>
      </c>
      <c r="AF370" s="86" t="str">
        <f t="shared" si="52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5"/>
        <v/>
      </c>
      <c r="C371" s="96"/>
      <c r="D371" s="91" t="str">
        <f t="shared" si="46"/>
        <v/>
      </c>
      <c r="E371" s="129"/>
      <c r="F371" s="91" t="str">
        <f t="shared" si="47"/>
        <v/>
      </c>
      <c r="G371" s="91" t="str">
        <f t="shared" si="48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49"/>
        <v/>
      </c>
      <c r="S371" s="86" t="str">
        <f t="shared" si="50"/>
        <v/>
      </c>
      <c r="T371" s="86" t="str">
        <f t="shared" si="51"/>
        <v/>
      </c>
      <c r="AD371" s="86" t="s">
        <v>2292</v>
      </c>
      <c r="AE371" s="86" t="s">
        <v>2293</v>
      </c>
      <c r="AF371" s="86" t="str">
        <f t="shared" si="52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5"/>
        <v/>
      </c>
      <c r="C372" s="96"/>
      <c r="D372" s="91" t="str">
        <f t="shared" si="46"/>
        <v/>
      </c>
      <c r="E372" s="129"/>
      <c r="F372" s="91" t="str">
        <f t="shared" si="47"/>
        <v/>
      </c>
      <c r="G372" s="91" t="str">
        <f t="shared" si="48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49"/>
        <v/>
      </c>
      <c r="S372" s="86" t="str">
        <f t="shared" si="50"/>
        <v/>
      </c>
      <c r="T372" s="86" t="str">
        <f t="shared" si="51"/>
        <v/>
      </c>
      <c r="AD372" s="86" t="s">
        <v>2294</v>
      </c>
      <c r="AE372" s="86" t="s">
        <v>2295</v>
      </c>
      <c r="AF372" s="86" t="str">
        <f t="shared" si="52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5"/>
        <v/>
      </c>
      <c r="C373" s="96"/>
      <c r="D373" s="91" t="str">
        <f t="shared" si="46"/>
        <v/>
      </c>
      <c r="E373" s="129"/>
      <c r="F373" s="91" t="str">
        <f t="shared" si="47"/>
        <v/>
      </c>
      <c r="G373" s="91" t="str">
        <f t="shared" si="48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49"/>
        <v/>
      </c>
      <c r="S373" s="86" t="str">
        <f t="shared" si="50"/>
        <v/>
      </c>
      <c r="T373" s="86" t="str">
        <f t="shared" si="51"/>
        <v/>
      </c>
      <c r="AD373" s="86" t="s">
        <v>2296</v>
      </c>
      <c r="AE373" s="86" t="s">
        <v>2297</v>
      </c>
      <c r="AF373" s="86" t="str">
        <f t="shared" si="52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5"/>
        <v/>
      </c>
      <c r="C374" s="96"/>
      <c r="D374" s="91" t="str">
        <f t="shared" si="46"/>
        <v/>
      </c>
      <c r="E374" s="129"/>
      <c r="F374" s="91" t="str">
        <f t="shared" si="47"/>
        <v/>
      </c>
      <c r="G374" s="91" t="str">
        <f t="shared" si="48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49"/>
        <v/>
      </c>
      <c r="S374" s="86" t="str">
        <f t="shared" si="50"/>
        <v/>
      </c>
      <c r="T374" s="86" t="str">
        <f t="shared" si="51"/>
        <v/>
      </c>
      <c r="AD374" s="86" t="s">
        <v>2298</v>
      </c>
      <c r="AE374" s="86" t="s">
        <v>2299</v>
      </c>
      <c r="AF374" s="86" t="str">
        <f t="shared" si="52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5"/>
        <v/>
      </c>
      <c r="C375" s="96"/>
      <c r="D375" s="91" t="str">
        <f t="shared" si="46"/>
        <v/>
      </c>
      <c r="E375" s="129"/>
      <c r="F375" s="91" t="str">
        <f t="shared" si="47"/>
        <v/>
      </c>
      <c r="G375" s="91" t="str">
        <f t="shared" si="48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49"/>
        <v/>
      </c>
      <c r="S375" s="86" t="str">
        <f t="shared" si="50"/>
        <v/>
      </c>
      <c r="T375" s="86" t="str">
        <f t="shared" si="51"/>
        <v/>
      </c>
      <c r="AD375" s="86" t="s">
        <v>2300</v>
      </c>
      <c r="AE375" s="86" t="s">
        <v>2301</v>
      </c>
      <c r="AF375" s="86" t="str">
        <f t="shared" si="52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5"/>
        <v/>
      </c>
      <c r="C376" s="96"/>
      <c r="D376" s="91" t="str">
        <f t="shared" si="46"/>
        <v/>
      </c>
      <c r="E376" s="129"/>
      <c r="F376" s="91" t="str">
        <f t="shared" si="47"/>
        <v/>
      </c>
      <c r="G376" s="91" t="str">
        <f t="shared" si="48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49"/>
        <v/>
      </c>
      <c r="S376" s="86" t="str">
        <f t="shared" si="50"/>
        <v/>
      </c>
      <c r="T376" s="86" t="str">
        <f t="shared" si="51"/>
        <v/>
      </c>
      <c r="AD376" s="86" t="s">
        <v>2302</v>
      </c>
      <c r="AE376" s="86" t="s">
        <v>2303</v>
      </c>
      <c r="AF376" s="86" t="str">
        <f t="shared" si="52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5"/>
        <v/>
      </c>
      <c r="C377" s="96"/>
      <c r="D377" s="91" t="str">
        <f t="shared" si="46"/>
        <v/>
      </c>
      <c r="E377" s="129"/>
      <c r="F377" s="91" t="str">
        <f t="shared" si="47"/>
        <v/>
      </c>
      <c r="G377" s="91" t="str">
        <f t="shared" si="48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49"/>
        <v/>
      </c>
      <c r="S377" s="86" t="str">
        <f t="shared" si="50"/>
        <v/>
      </c>
      <c r="T377" s="86" t="str">
        <f t="shared" si="51"/>
        <v/>
      </c>
      <c r="AD377" s="86" t="s">
        <v>2304</v>
      </c>
      <c r="AE377" s="86" t="s">
        <v>2305</v>
      </c>
      <c r="AF377" s="86" t="str">
        <f t="shared" si="52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5"/>
        <v/>
      </c>
      <c r="C378" s="96"/>
      <c r="D378" s="91" t="str">
        <f t="shared" si="46"/>
        <v/>
      </c>
      <c r="E378" s="129"/>
      <c r="F378" s="91" t="str">
        <f t="shared" si="47"/>
        <v/>
      </c>
      <c r="G378" s="91" t="str">
        <f t="shared" si="48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49"/>
        <v/>
      </c>
      <c r="S378" s="86" t="str">
        <f t="shared" si="50"/>
        <v/>
      </c>
      <c r="T378" s="86" t="str">
        <f t="shared" si="51"/>
        <v/>
      </c>
      <c r="AD378" s="86" t="s">
        <v>2306</v>
      </c>
      <c r="AE378" s="86" t="s">
        <v>2307</v>
      </c>
      <c r="AF378" s="86" t="str">
        <f t="shared" si="52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5"/>
        <v/>
      </c>
      <c r="C379" s="96"/>
      <c r="D379" s="91" t="str">
        <f t="shared" si="46"/>
        <v/>
      </c>
      <c r="E379" s="129"/>
      <c r="F379" s="91" t="str">
        <f t="shared" si="47"/>
        <v/>
      </c>
      <c r="G379" s="91" t="str">
        <f t="shared" si="48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49"/>
        <v/>
      </c>
      <c r="S379" s="86" t="str">
        <f t="shared" si="50"/>
        <v/>
      </c>
      <c r="T379" s="86" t="str">
        <f t="shared" si="51"/>
        <v/>
      </c>
      <c r="AD379" s="86" t="s">
        <v>2308</v>
      </c>
      <c r="AE379" s="86" t="s">
        <v>875</v>
      </c>
      <c r="AF379" s="86" t="str">
        <f t="shared" si="52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5"/>
        <v/>
      </c>
      <c r="C380" s="96"/>
      <c r="D380" s="91" t="str">
        <f t="shared" si="46"/>
        <v/>
      </c>
      <c r="E380" s="129"/>
      <c r="F380" s="91" t="str">
        <f t="shared" si="47"/>
        <v/>
      </c>
      <c r="G380" s="91" t="str">
        <f t="shared" si="48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49"/>
        <v/>
      </c>
      <c r="S380" s="86" t="str">
        <f t="shared" si="50"/>
        <v/>
      </c>
      <c r="T380" s="86" t="str">
        <f t="shared" si="51"/>
        <v/>
      </c>
      <c r="AD380" s="86" t="s">
        <v>2309</v>
      </c>
      <c r="AE380" s="86" t="s">
        <v>1148</v>
      </c>
      <c r="AF380" s="86" t="str">
        <f t="shared" si="52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5"/>
        <v/>
      </c>
      <c r="C381" s="96"/>
      <c r="D381" s="91" t="str">
        <f t="shared" si="46"/>
        <v/>
      </c>
      <c r="E381" s="129"/>
      <c r="F381" s="91" t="str">
        <f t="shared" si="47"/>
        <v/>
      </c>
      <c r="G381" s="91" t="str">
        <f t="shared" si="48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49"/>
        <v/>
      </c>
      <c r="S381" s="86" t="str">
        <f t="shared" si="50"/>
        <v/>
      </c>
      <c r="T381" s="86" t="str">
        <f t="shared" si="51"/>
        <v/>
      </c>
      <c r="AD381" s="86" t="s">
        <v>2310</v>
      </c>
      <c r="AE381" s="86" t="s">
        <v>2311</v>
      </c>
      <c r="AF381" s="86" t="str">
        <f t="shared" si="52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5"/>
        <v/>
      </c>
      <c r="C382" s="96"/>
      <c r="D382" s="91" t="str">
        <f t="shared" si="46"/>
        <v/>
      </c>
      <c r="E382" s="129"/>
      <c r="F382" s="91" t="str">
        <f t="shared" si="47"/>
        <v/>
      </c>
      <c r="G382" s="91" t="str">
        <f t="shared" si="48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49"/>
        <v/>
      </c>
      <c r="S382" s="86" t="str">
        <f t="shared" si="50"/>
        <v/>
      </c>
      <c r="T382" s="86" t="str">
        <f t="shared" si="51"/>
        <v/>
      </c>
      <c r="AD382" s="86" t="s">
        <v>2312</v>
      </c>
      <c r="AE382" s="86" t="s">
        <v>2313</v>
      </c>
      <c r="AF382" s="86" t="str">
        <f t="shared" si="52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5"/>
        <v/>
      </c>
      <c r="C383" s="96"/>
      <c r="D383" s="91" t="str">
        <f t="shared" si="46"/>
        <v/>
      </c>
      <c r="E383" s="129"/>
      <c r="F383" s="91" t="str">
        <f t="shared" si="47"/>
        <v/>
      </c>
      <c r="G383" s="91" t="str">
        <f t="shared" si="48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49"/>
        <v/>
      </c>
      <c r="S383" s="86" t="str">
        <f t="shared" si="50"/>
        <v/>
      </c>
      <c r="T383" s="86" t="str">
        <f t="shared" si="51"/>
        <v/>
      </c>
      <c r="AD383" s="86" t="s">
        <v>2314</v>
      </c>
      <c r="AE383" s="86" t="s">
        <v>2315</v>
      </c>
      <c r="AF383" s="86" t="str">
        <f t="shared" si="52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5"/>
        <v/>
      </c>
      <c r="C384" s="96"/>
      <c r="D384" s="91" t="str">
        <f t="shared" si="46"/>
        <v/>
      </c>
      <c r="E384" s="129"/>
      <c r="F384" s="91" t="str">
        <f t="shared" si="47"/>
        <v/>
      </c>
      <c r="G384" s="91" t="str">
        <f t="shared" si="48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49"/>
        <v/>
      </c>
      <c r="S384" s="86" t="str">
        <f t="shared" si="50"/>
        <v/>
      </c>
      <c r="T384" s="86" t="str">
        <f t="shared" si="51"/>
        <v/>
      </c>
      <c r="AD384" s="86" t="s">
        <v>2316</v>
      </c>
      <c r="AE384" s="86" t="s">
        <v>2317</v>
      </c>
      <c r="AF384" s="86" t="str">
        <f t="shared" si="52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5"/>
        <v/>
      </c>
      <c r="C385" s="96"/>
      <c r="D385" s="91" t="str">
        <f t="shared" si="46"/>
        <v/>
      </c>
      <c r="E385" s="129"/>
      <c r="F385" s="91" t="str">
        <f t="shared" si="47"/>
        <v/>
      </c>
      <c r="G385" s="91" t="str">
        <f t="shared" si="48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49"/>
        <v/>
      </c>
      <c r="S385" s="86" t="str">
        <f t="shared" si="50"/>
        <v/>
      </c>
      <c r="T385" s="86" t="str">
        <f t="shared" si="51"/>
        <v/>
      </c>
      <c r="AD385" s="86" t="s">
        <v>2318</v>
      </c>
      <c r="AE385" s="86" t="s">
        <v>2319</v>
      </c>
      <c r="AF385" s="86" t="str">
        <f t="shared" si="52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5"/>
        <v/>
      </c>
      <c r="C386" s="96"/>
      <c r="D386" s="91" t="str">
        <f t="shared" si="46"/>
        <v/>
      </c>
      <c r="E386" s="129"/>
      <c r="F386" s="91" t="str">
        <f t="shared" si="47"/>
        <v/>
      </c>
      <c r="G386" s="91" t="str">
        <f t="shared" si="48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49"/>
        <v/>
      </c>
      <c r="S386" s="86" t="str">
        <f t="shared" si="50"/>
        <v/>
      </c>
      <c r="T386" s="86" t="str">
        <f t="shared" si="51"/>
        <v/>
      </c>
      <c r="AD386" s="86" t="s">
        <v>2320</v>
      </c>
      <c r="AE386" s="86" t="s">
        <v>2321</v>
      </c>
      <c r="AF386" s="86" t="str">
        <f t="shared" si="52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5"/>
        <v/>
      </c>
      <c r="C387" s="96"/>
      <c r="D387" s="91" t="str">
        <f t="shared" si="46"/>
        <v/>
      </c>
      <c r="E387" s="129"/>
      <c r="F387" s="91" t="str">
        <f t="shared" si="47"/>
        <v/>
      </c>
      <c r="G387" s="91" t="str">
        <f t="shared" si="48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49"/>
        <v/>
      </c>
      <c r="S387" s="86" t="str">
        <f t="shared" si="50"/>
        <v/>
      </c>
      <c r="T387" s="86" t="str">
        <f t="shared" si="51"/>
        <v/>
      </c>
      <c r="AD387" s="86" t="s">
        <v>2322</v>
      </c>
      <c r="AE387" s="86" t="s">
        <v>2323</v>
      </c>
      <c r="AF387" s="86" t="str">
        <f t="shared" si="52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3">IFERROR(VLOOKUP(A388,$U$6:$V$23,2,FALSE),"")</f>
        <v/>
      </c>
      <c r="C388" s="96"/>
      <c r="D388" s="91" t="str">
        <f t="shared" ref="D388:D451" si="54">IFERROR(VLOOKUP(C388,$X$5:$Z$129,2,FALSE),"")</f>
        <v/>
      </c>
      <c r="E388" s="129"/>
      <c r="F388" s="91" t="str">
        <f t="shared" ref="F388:F451" si="55">IFERROR(VLOOKUP(E388,$AD$6:$AE$1090,2,FALSE),"")</f>
        <v/>
      </c>
      <c r="G388" s="91" t="str">
        <f t="shared" ref="G388:G451" si="56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7">LEFT(C388,3)</f>
        <v/>
      </c>
      <c r="S388" s="86" t="str">
        <f t="shared" ref="S388:S451" si="58">LEFT(C388,2)</f>
        <v/>
      </c>
      <c r="T388" s="86" t="str">
        <f t="shared" ref="T388:T451" si="59">MID(G388,2,2)</f>
        <v/>
      </c>
      <c r="AD388" s="86" t="s">
        <v>2324</v>
      </c>
      <c r="AE388" s="86" t="s">
        <v>2325</v>
      </c>
      <c r="AF388" s="86" t="str">
        <f t="shared" si="52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3"/>
        <v/>
      </c>
      <c r="C389" s="96"/>
      <c r="D389" s="91" t="str">
        <f t="shared" si="54"/>
        <v/>
      </c>
      <c r="E389" s="129"/>
      <c r="F389" s="91" t="str">
        <f t="shared" si="55"/>
        <v/>
      </c>
      <c r="G389" s="91" t="str">
        <f t="shared" si="56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7"/>
        <v/>
      </c>
      <c r="S389" s="86" t="str">
        <f t="shared" si="58"/>
        <v/>
      </c>
      <c r="T389" s="86" t="str">
        <f t="shared" si="59"/>
        <v/>
      </c>
      <c r="AD389" s="86" t="s">
        <v>2326</v>
      </c>
      <c r="AE389" s="86" t="s">
        <v>2327</v>
      </c>
      <c r="AF389" s="86" t="str">
        <f t="shared" si="52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3"/>
        <v/>
      </c>
      <c r="C390" s="96"/>
      <c r="D390" s="91" t="str">
        <f t="shared" si="54"/>
        <v/>
      </c>
      <c r="E390" s="129"/>
      <c r="F390" s="91" t="str">
        <f t="shared" si="55"/>
        <v/>
      </c>
      <c r="G390" s="91" t="str">
        <f t="shared" si="56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7"/>
        <v/>
      </c>
      <c r="S390" s="86" t="str">
        <f t="shared" si="58"/>
        <v/>
      </c>
      <c r="T390" s="86" t="str">
        <f t="shared" si="59"/>
        <v/>
      </c>
      <c r="AD390" s="86" t="s">
        <v>2328</v>
      </c>
      <c r="AE390" s="86" t="s">
        <v>2329</v>
      </c>
      <c r="AF390" s="86" t="str">
        <f t="shared" si="52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3"/>
        <v/>
      </c>
      <c r="C391" s="96"/>
      <c r="D391" s="91" t="str">
        <f t="shared" si="54"/>
        <v/>
      </c>
      <c r="E391" s="129"/>
      <c r="F391" s="91" t="str">
        <f t="shared" si="55"/>
        <v/>
      </c>
      <c r="G391" s="91" t="str">
        <f t="shared" si="56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7"/>
        <v/>
      </c>
      <c r="S391" s="86" t="str">
        <f t="shared" si="58"/>
        <v/>
      </c>
      <c r="T391" s="86" t="str">
        <f t="shared" si="59"/>
        <v/>
      </c>
      <c r="AD391" s="86" t="s">
        <v>3147</v>
      </c>
      <c r="AE391" s="86" t="s">
        <v>3148</v>
      </c>
      <c r="AF391" s="86" t="str">
        <f t="shared" si="52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3"/>
        <v/>
      </c>
      <c r="C392" s="96"/>
      <c r="D392" s="91" t="str">
        <f t="shared" si="54"/>
        <v/>
      </c>
      <c r="E392" s="129"/>
      <c r="F392" s="91" t="str">
        <f t="shared" si="55"/>
        <v/>
      </c>
      <c r="G392" s="91" t="str">
        <f t="shared" si="56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7"/>
        <v/>
      </c>
      <c r="S392" s="86" t="str">
        <f t="shared" si="58"/>
        <v/>
      </c>
      <c r="T392" s="86" t="str">
        <f t="shared" si="59"/>
        <v/>
      </c>
      <c r="AD392" s="86" t="s">
        <v>3149</v>
      </c>
      <c r="AE392" s="86" t="s">
        <v>3150</v>
      </c>
      <c r="AF392" s="86" t="str">
        <f t="shared" ref="AF392:AF455" si="60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3"/>
        <v/>
      </c>
      <c r="C393" s="96"/>
      <c r="D393" s="91" t="str">
        <f t="shared" si="54"/>
        <v/>
      </c>
      <c r="E393" s="129"/>
      <c r="F393" s="91" t="str">
        <f t="shared" si="55"/>
        <v/>
      </c>
      <c r="G393" s="91" t="str">
        <f t="shared" si="56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7"/>
        <v/>
      </c>
      <c r="S393" s="86" t="str">
        <f t="shared" si="58"/>
        <v/>
      </c>
      <c r="T393" s="86" t="str">
        <f t="shared" si="59"/>
        <v/>
      </c>
      <c r="AD393" s="86" t="s">
        <v>3151</v>
      </c>
      <c r="AE393" s="86" t="s">
        <v>3152</v>
      </c>
      <c r="AF393" s="86" t="str">
        <f t="shared" si="60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3"/>
        <v/>
      </c>
      <c r="C394" s="96"/>
      <c r="D394" s="91" t="str">
        <f t="shared" si="54"/>
        <v/>
      </c>
      <c r="E394" s="129"/>
      <c r="F394" s="91" t="str">
        <f t="shared" si="55"/>
        <v/>
      </c>
      <c r="G394" s="91" t="str">
        <f t="shared" si="56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7"/>
        <v/>
      </c>
      <c r="S394" s="86" t="str">
        <f t="shared" si="58"/>
        <v/>
      </c>
      <c r="T394" s="86" t="str">
        <f t="shared" si="59"/>
        <v/>
      </c>
      <c r="AD394" s="86" t="s">
        <v>3153</v>
      </c>
      <c r="AE394" s="86" t="s">
        <v>3154</v>
      </c>
      <c r="AF394" s="86" t="str">
        <f t="shared" si="60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3"/>
        <v/>
      </c>
      <c r="C395" s="96"/>
      <c r="D395" s="91" t="str">
        <f t="shared" si="54"/>
        <v/>
      </c>
      <c r="E395" s="129"/>
      <c r="F395" s="91" t="str">
        <f t="shared" si="55"/>
        <v/>
      </c>
      <c r="G395" s="91" t="str">
        <f t="shared" si="56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7"/>
        <v/>
      </c>
      <c r="S395" s="86" t="str">
        <f t="shared" si="58"/>
        <v/>
      </c>
      <c r="T395" s="86" t="str">
        <f t="shared" si="59"/>
        <v/>
      </c>
      <c r="AD395" s="86" t="s">
        <v>3155</v>
      </c>
      <c r="AE395" s="86" t="s">
        <v>3156</v>
      </c>
      <c r="AF395" s="86" t="str">
        <f t="shared" si="60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3"/>
        <v/>
      </c>
      <c r="C396" s="96"/>
      <c r="D396" s="91" t="str">
        <f t="shared" si="54"/>
        <v/>
      </c>
      <c r="E396" s="129"/>
      <c r="F396" s="91" t="str">
        <f t="shared" si="55"/>
        <v/>
      </c>
      <c r="G396" s="91" t="str">
        <f t="shared" si="56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7"/>
        <v/>
      </c>
      <c r="S396" s="86" t="str">
        <f t="shared" si="58"/>
        <v/>
      </c>
      <c r="T396" s="86" t="str">
        <f t="shared" si="59"/>
        <v/>
      </c>
      <c r="AD396" s="86" t="s">
        <v>3157</v>
      </c>
      <c r="AE396" s="86" t="s">
        <v>3158</v>
      </c>
      <c r="AF396" s="86" t="str">
        <f t="shared" si="60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3"/>
        <v/>
      </c>
      <c r="C397" s="96"/>
      <c r="D397" s="91" t="str">
        <f t="shared" si="54"/>
        <v/>
      </c>
      <c r="E397" s="129"/>
      <c r="F397" s="91" t="str">
        <f t="shared" si="55"/>
        <v/>
      </c>
      <c r="G397" s="91" t="str">
        <f t="shared" si="56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7"/>
        <v/>
      </c>
      <c r="S397" s="86" t="str">
        <f t="shared" si="58"/>
        <v/>
      </c>
      <c r="T397" s="86" t="str">
        <f t="shared" si="59"/>
        <v/>
      </c>
      <c r="AD397" s="86" t="s">
        <v>3159</v>
      </c>
      <c r="AE397" s="86" t="s">
        <v>3160</v>
      </c>
      <c r="AF397" s="86" t="str">
        <f t="shared" si="60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3"/>
        <v/>
      </c>
      <c r="C398" s="96"/>
      <c r="D398" s="91" t="str">
        <f t="shared" si="54"/>
        <v/>
      </c>
      <c r="E398" s="129"/>
      <c r="F398" s="91" t="str">
        <f t="shared" si="55"/>
        <v/>
      </c>
      <c r="G398" s="91" t="str">
        <f t="shared" si="56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7"/>
        <v/>
      </c>
      <c r="S398" s="86" t="str">
        <f t="shared" si="58"/>
        <v/>
      </c>
      <c r="T398" s="86" t="str">
        <f t="shared" si="59"/>
        <v/>
      </c>
      <c r="AD398" s="86" t="s">
        <v>3161</v>
      </c>
      <c r="AE398" s="86" t="s">
        <v>3162</v>
      </c>
      <c r="AF398" s="86" t="str">
        <f t="shared" si="60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3"/>
        <v/>
      </c>
      <c r="C399" s="96"/>
      <c r="D399" s="91" t="str">
        <f t="shared" si="54"/>
        <v/>
      </c>
      <c r="E399" s="129"/>
      <c r="F399" s="91" t="str">
        <f t="shared" si="55"/>
        <v/>
      </c>
      <c r="G399" s="91" t="str">
        <f t="shared" si="56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7"/>
        <v/>
      </c>
      <c r="S399" s="86" t="str">
        <f t="shared" si="58"/>
        <v/>
      </c>
      <c r="T399" s="86" t="str">
        <f t="shared" si="59"/>
        <v/>
      </c>
      <c r="AD399" s="86" t="s">
        <v>3163</v>
      </c>
      <c r="AE399" s="86" t="s">
        <v>3164</v>
      </c>
      <c r="AF399" s="86" t="str">
        <f t="shared" si="60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3"/>
        <v/>
      </c>
      <c r="C400" s="96"/>
      <c r="D400" s="91" t="str">
        <f t="shared" si="54"/>
        <v/>
      </c>
      <c r="E400" s="129"/>
      <c r="F400" s="91" t="str">
        <f t="shared" si="55"/>
        <v/>
      </c>
      <c r="G400" s="91" t="str">
        <f t="shared" si="56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7"/>
        <v/>
      </c>
      <c r="S400" s="86" t="str">
        <f t="shared" si="58"/>
        <v/>
      </c>
      <c r="T400" s="86" t="str">
        <f t="shared" si="59"/>
        <v/>
      </c>
      <c r="AD400" s="86" t="s">
        <v>3165</v>
      </c>
      <c r="AE400" s="86" t="s">
        <v>3166</v>
      </c>
      <c r="AF400" s="86" t="str">
        <f t="shared" si="60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3"/>
        <v/>
      </c>
      <c r="C401" s="96"/>
      <c r="D401" s="91" t="str">
        <f t="shared" si="54"/>
        <v/>
      </c>
      <c r="E401" s="129"/>
      <c r="F401" s="91" t="str">
        <f t="shared" si="55"/>
        <v/>
      </c>
      <c r="G401" s="91" t="str">
        <f t="shared" si="56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7"/>
        <v/>
      </c>
      <c r="S401" s="86" t="str">
        <f t="shared" si="58"/>
        <v/>
      </c>
      <c r="T401" s="86" t="str">
        <f t="shared" si="59"/>
        <v/>
      </c>
      <c r="AD401" s="86" t="s">
        <v>3167</v>
      </c>
      <c r="AE401" s="86" t="s">
        <v>3168</v>
      </c>
      <c r="AF401" s="86" t="str">
        <f t="shared" si="60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3"/>
        <v/>
      </c>
      <c r="C402" s="96"/>
      <c r="D402" s="91" t="str">
        <f t="shared" si="54"/>
        <v/>
      </c>
      <c r="E402" s="129"/>
      <c r="F402" s="91" t="str">
        <f t="shared" si="55"/>
        <v/>
      </c>
      <c r="G402" s="91" t="str">
        <f t="shared" si="56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7"/>
        <v/>
      </c>
      <c r="S402" s="86" t="str">
        <f t="shared" si="58"/>
        <v/>
      </c>
      <c r="T402" s="86" t="str">
        <f t="shared" si="59"/>
        <v/>
      </c>
      <c r="AD402" s="86" t="s">
        <v>3169</v>
      </c>
      <c r="AE402" s="86" t="s">
        <v>3170</v>
      </c>
      <c r="AF402" s="86" t="str">
        <f t="shared" si="60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3"/>
        <v/>
      </c>
      <c r="C403" s="96"/>
      <c r="D403" s="91" t="str">
        <f t="shared" si="54"/>
        <v/>
      </c>
      <c r="E403" s="129"/>
      <c r="F403" s="91" t="str">
        <f t="shared" si="55"/>
        <v/>
      </c>
      <c r="G403" s="91" t="str">
        <f t="shared" si="56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7"/>
        <v/>
      </c>
      <c r="S403" s="86" t="str">
        <f t="shared" si="58"/>
        <v/>
      </c>
      <c r="T403" s="86" t="str">
        <f t="shared" si="59"/>
        <v/>
      </c>
      <c r="AD403" s="86" t="s">
        <v>3171</v>
      </c>
      <c r="AE403" s="86" t="s">
        <v>3172</v>
      </c>
      <c r="AF403" s="86" t="str">
        <f t="shared" si="60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3"/>
        <v/>
      </c>
      <c r="C404" s="96"/>
      <c r="D404" s="91" t="str">
        <f t="shared" si="54"/>
        <v/>
      </c>
      <c r="E404" s="129"/>
      <c r="F404" s="91" t="str">
        <f t="shared" si="55"/>
        <v/>
      </c>
      <c r="G404" s="91" t="str">
        <f t="shared" si="56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7"/>
        <v/>
      </c>
      <c r="S404" s="86" t="str">
        <f t="shared" si="58"/>
        <v/>
      </c>
      <c r="T404" s="86" t="str">
        <f t="shared" si="59"/>
        <v/>
      </c>
      <c r="AD404" s="86" t="s">
        <v>3173</v>
      </c>
      <c r="AE404" s="86" t="s">
        <v>3174</v>
      </c>
      <c r="AF404" s="86" t="str">
        <f t="shared" si="60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3"/>
        <v/>
      </c>
      <c r="C405" s="96"/>
      <c r="D405" s="91" t="str">
        <f t="shared" si="54"/>
        <v/>
      </c>
      <c r="E405" s="129"/>
      <c r="F405" s="91" t="str">
        <f t="shared" si="55"/>
        <v/>
      </c>
      <c r="G405" s="91" t="str">
        <f t="shared" si="56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7"/>
        <v/>
      </c>
      <c r="S405" s="86" t="str">
        <f t="shared" si="58"/>
        <v/>
      </c>
      <c r="T405" s="86" t="str">
        <f t="shared" si="59"/>
        <v/>
      </c>
      <c r="AD405" s="86" t="s">
        <v>3175</v>
      </c>
      <c r="AE405" s="86" t="s">
        <v>3176</v>
      </c>
      <c r="AF405" s="86" t="str">
        <f t="shared" si="60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3"/>
        <v/>
      </c>
      <c r="C406" s="96"/>
      <c r="D406" s="91" t="str">
        <f t="shared" si="54"/>
        <v/>
      </c>
      <c r="E406" s="129"/>
      <c r="F406" s="91" t="str">
        <f t="shared" si="55"/>
        <v/>
      </c>
      <c r="G406" s="91" t="str">
        <f t="shared" si="56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7"/>
        <v/>
      </c>
      <c r="S406" s="86" t="str">
        <f t="shared" si="58"/>
        <v/>
      </c>
      <c r="T406" s="86" t="str">
        <f t="shared" si="59"/>
        <v/>
      </c>
      <c r="AD406" s="86" t="s">
        <v>3177</v>
      </c>
      <c r="AE406" s="86" t="s">
        <v>3178</v>
      </c>
      <c r="AF406" s="86" t="str">
        <f t="shared" si="60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3"/>
        <v/>
      </c>
      <c r="C407" s="96"/>
      <c r="D407" s="91" t="str">
        <f t="shared" si="54"/>
        <v/>
      </c>
      <c r="E407" s="129"/>
      <c r="F407" s="91" t="str">
        <f t="shared" si="55"/>
        <v/>
      </c>
      <c r="G407" s="91" t="str">
        <f t="shared" si="56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7"/>
        <v/>
      </c>
      <c r="S407" s="86" t="str">
        <f t="shared" si="58"/>
        <v/>
      </c>
      <c r="T407" s="86" t="str">
        <f t="shared" si="59"/>
        <v/>
      </c>
      <c r="AD407" s="86" t="s">
        <v>3179</v>
      </c>
      <c r="AE407" s="86" t="s">
        <v>3180</v>
      </c>
      <c r="AF407" s="86" t="str">
        <f t="shared" si="60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3"/>
        <v/>
      </c>
      <c r="C408" s="96"/>
      <c r="D408" s="91" t="str">
        <f t="shared" si="54"/>
        <v/>
      </c>
      <c r="E408" s="129"/>
      <c r="F408" s="91" t="str">
        <f t="shared" si="55"/>
        <v/>
      </c>
      <c r="G408" s="91" t="str">
        <f t="shared" si="56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7"/>
        <v/>
      </c>
      <c r="S408" s="86" t="str">
        <f t="shared" si="58"/>
        <v/>
      </c>
      <c r="T408" s="86" t="str">
        <f t="shared" si="59"/>
        <v/>
      </c>
      <c r="AD408" s="86" t="s">
        <v>3181</v>
      </c>
      <c r="AE408" s="86" t="s">
        <v>3182</v>
      </c>
      <c r="AF408" s="86" t="str">
        <f t="shared" si="60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3"/>
        <v/>
      </c>
      <c r="C409" s="96"/>
      <c r="D409" s="91" t="str">
        <f t="shared" si="54"/>
        <v/>
      </c>
      <c r="E409" s="129"/>
      <c r="F409" s="91" t="str">
        <f t="shared" si="55"/>
        <v/>
      </c>
      <c r="G409" s="91" t="str">
        <f t="shared" si="56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7"/>
        <v/>
      </c>
      <c r="S409" s="86" t="str">
        <f t="shared" si="58"/>
        <v/>
      </c>
      <c r="T409" s="86" t="str">
        <f t="shared" si="59"/>
        <v/>
      </c>
      <c r="AD409" s="86" t="s">
        <v>3183</v>
      </c>
      <c r="AE409" s="86" t="s">
        <v>3184</v>
      </c>
      <c r="AF409" s="86" t="str">
        <f t="shared" si="60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3"/>
        <v/>
      </c>
      <c r="C410" s="96"/>
      <c r="D410" s="91" t="str">
        <f t="shared" si="54"/>
        <v/>
      </c>
      <c r="E410" s="129"/>
      <c r="F410" s="91" t="str">
        <f t="shared" si="55"/>
        <v/>
      </c>
      <c r="G410" s="91" t="str">
        <f t="shared" si="56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7"/>
        <v/>
      </c>
      <c r="S410" s="86" t="str">
        <f t="shared" si="58"/>
        <v/>
      </c>
      <c r="T410" s="86" t="str">
        <f t="shared" si="59"/>
        <v/>
      </c>
      <c r="AD410" s="86" t="s">
        <v>3185</v>
      </c>
      <c r="AE410" s="86" t="s">
        <v>3186</v>
      </c>
      <c r="AF410" s="86" t="str">
        <f t="shared" si="60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3"/>
        <v/>
      </c>
      <c r="C411" s="96"/>
      <c r="D411" s="91" t="str">
        <f t="shared" si="54"/>
        <v/>
      </c>
      <c r="E411" s="129"/>
      <c r="F411" s="91" t="str">
        <f t="shared" si="55"/>
        <v/>
      </c>
      <c r="G411" s="91" t="str">
        <f t="shared" si="56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7"/>
        <v/>
      </c>
      <c r="S411" s="86" t="str">
        <f t="shared" si="58"/>
        <v/>
      </c>
      <c r="T411" s="86" t="str">
        <f t="shared" si="59"/>
        <v/>
      </c>
      <c r="AD411" s="86" t="s">
        <v>3187</v>
      </c>
      <c r="AE411" s="86" t="s">
        <v>3188</v>
      </c>
      <c r="AF411" s="86" t="str">
        <f t="shared" si="60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3"/>
        <v/>
      </c>
      <c r="C412" s="96"/>
      <c r="D412" s="91" t="str">
        <f t="shared" si="54"/>
        <v/>
      </c>
      <c r="E412" s="129"/>
      <c r="F412" s="91" t="str">
        <f t="shared" si="55"/>
        <v/>
      </c>
      <c r="G412" s="91" t="str">
        <f t="shared" si="56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7"/>
        <v/>
      </c>
      <c r="S412" s="86" t="str">
        <f t="shared" si="58"/>
        <v/>
      </c>
      <c r="T412" s="86" t="str">
        <f t="shared" si="59"/>
        <v/>
      </c>
      <c r="AD412" s="86" t="s">
        <v>3189</v>
      </c>
      <c r="AE412" s="86" t="s">
        <v>3190</v>
      </c>
      <c r="AF412" s="86" t="str">
        <f t="shared" si="60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3"/>
        <v/>
      </c>
      <c r="C413" s="96"/>
      <c r="D413" s="91" t="str">
        <f t="shared" si="54"/>
        <v/>
      </c>
      <c r="E413" s="129"/>
      <c r="F413" s="91" t="str">
        <f t="shared" si="55"/>
        <v/>
      </c>
      <c r="G413" s="91" t="str">
        <f t="shared" si="56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7"/>
        <v/>
      </c>
      <c r="S413" s="86" t="str">
        <f t="shared" si="58"/>
        <v/>
      </c>
      <c r="T413" s="86" t="str">
        <f t="shared" si="59"/>
        <v/>
      </c>
      <c r="AD413" s="86" t="s">
        <v>3191</v>
      </c>
      <c r="AE413" s="86" t="s">
        <v>3192</v>
      </c>
      <c r="AF413" s="86" t="str">
        <f t="shared" si="60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3"/>
        <v/>
      </c>
      <c r="C414" s="96"/>
      <c r="D414" s="91" t="str">
        <f t="shared" si="54"/>
        <v/>
      </c>
      <c r="E414" s="129"/>
      <c r="F414" s="91" t="str">
        <f t="shared" si="55"/>
        <v/>
      </c>
      <c r="G414" s="91" t="str">
        <f t="shared" si="56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7"/>
        <v/>
      </c>
      <c r="S414" s="86" t="str">
        <f t="shared" si="58"/>
        <v/>
      </c>
      <c r="T414" s="86" t="str">
        <f t="shared" si="59"/>
        <v/>
      </c>
      <c r="AD414" s="86" t="s">
        <v>3193</v>
      </c>
      <c r="AE414" s="86" t="s">
        <v>3194</v>
      </c>
      <c r="AF414" s="86" t="str">
        <f t="shared" si="60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3"/>
        <v/>
      </c>
      <c r="C415" s="96"/>
      <c r="D415" s="91" t="str">
        <f t="shared" si="54"/>
        <v/>
      </c>
      <c r="E415" s="129"/>
      <c r="F415" s="91" t="str">
        <f t="shared" si="55"/>
        <v/>
      </c>
      <c r="G415" s="91" t="str">
        <f t="shared" si="56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7"/>
        <v/>
      </c>
      <c r="S415" s="86" t="str">
        <f t="shared" si="58"/>
        <v/>
      </c>
      <c r="T415" s="86" t="str">
        <f t="shared" si="59"/>
        <v/>
      </c>
      <c r="AD415" s="86" t="s">
        <v>804</v>
      </c>
      <c r="AE415" s="86" t="s">
        <v>805</v>
      </c>
      <c r="AF415" s="86" t="str">
        <f t="shared" si="60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3"/>
        <v/>
      </c>
      <c r="C416" s="96"/>
      <c r="D416" s="91" t="str">
        <f t="shared" si="54"/>
        <v/>
      </c>
      <c r="E416" s="129"/>
      <c r="F416" s="91" t="str">
        <f t="shared" si="55"/>
        <v/>
      </c>
      <c r="G416" s="91" t="str">
        <f t="shared" si="56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7"/>
        <v/>
      </c>
      <c r="S416" s="86" t="str">
        <f t="shared" si="58"/>
        <v/>
      </c>
      <c r="T416" s="86" t="str">
        <f t="shared" si="59"/>
        <v/>
      </c>
      <c r="AD416" s="86" t="s">
        <v>806</v>
      </c>
      <c r="AE416" s="86" t="s">
        <v>807</v>
      </c>
      <c r="AF416" s="86" t="str">
        <f t="shared" si="60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3"/>
        <v/>
      </c>
      <c r="C417" s="96"/>
      <c r="D417" s="91" t="str">
        <f t="shared" si="54"/>
        <v/>
      </c>
      <c r="E417" s="129"/>
      <c r="F417" s="91" t="str">
        <f t="shared" si="55"/>
        <v/>
      </c>
      <c r="G417" s="91" t="str">
        <f t="shared" si="56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7"/>
        <v/>
      </c>
      <c r="S417" s="86" t="str">
        <f t="shared" si="58"/>
        <v/>
      </c>
      <c r="T417" s="86" t="str">
        <f t="shared" si="59"/>
        <v/>
      </c>
      <c r="AD417" s="86" t="s">
        <v>808</v>
      </c>
      <c r="AE417" s="86" t="s">
        <v>809</v>
      </c>
      <c r="AF417" s="86" t="str">
        <f t="shared" si="60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3"/>
        <v/>
      </c>
      <c r="C418" s="96"/>
      <c r="D418" s="91" t="str">
        <f t="shared" si="54"/>
        <v/>
      </c>
      <c r="E418" s="129"/>
      <c r="F418" s="91" t="str">
        <f t="shared" si="55"/>
        <v/>
      </c>
      <c r="G418" s="91" t="str">
        <f t="shared" si="56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7"/>
        <v/>
      </c>
      <c r="S418" s="86" t="str">
        <f t="shared" si="58"/>
        <v/>
      </c>
      <c r="T418" s="86" t="str">
        <f t="shared" si="59"/>
        <v/>
      </c>
      <c r="AD418" s="86" t="s">
        <v>3195</v>
      </c>
      <c r="AE418" s="86" t="s">
        <v>3196</v>
      </c>
      <c r="AF418" s="86" t="str">
        <f t="shared" si="60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3"/>
        <v/>
      </c>
      <c r="C419" s="96"/>
      <c r="D419" s="91" t="str">
        <f t="shared" si="54"/>
        <v/>
      </c>
      <c r="E419" s="129"/>
      <c r="F419" s="91" t="str">
        <f t="shared" si="55"/>
        <v/>
      </c>
      <c r="G419" s="91" t="str">
        <f t="shared" si="56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7"/>
        <v/>
      </c>
      <c r="S419" s="86" t="str">
        <f t="shared" si="58"/>
        <v/>
      </c>
      <c r="T419" s="86" t="str">
        <f t="shared" si="59"/>
        <v/>
      </c>
      <c r="AD419" s="86" t="s">
        <v>3197</v>
      </c>
      <c r="AE419" s="86" t="s">
        <v>3198</v>
      </c>
      <c r="AF419" s="86" t="str">
        <f t="shared" si="60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3"/>
        <v/>
      </c>
      <c r="C420" s="96"/>
      <c r="D420" s="91" t="str">
        <f t="shared" si="54"/>
        <v/>
      </c>
      <c r="E420" s="129"/>
      <c r="F420" s="91" t="str">
        <f t="shared" si="55"/>
        <v/>
      </c>
      <c r="G420" s="91" t="str">
        <f t="shared" si="56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7"/>
        <v/>
      </c>
      <c r="S420" s="86" t="str">
        <f t="shared" si="58"/>
        <v/>
      </c>
      <c r="T420" s="86" t="str">
        <f t="shared" si="59"/>
        <v/>
      </c>
      <c r="AD420" s="86" t="s">
        <v>3199</v>
      </c>
      <c r="AE420" s="86" t="s">
        <v>3200</v>
      </c>
      <c r="AF420" s="86" t="str">
        <f t="shared" si="60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3"/>
        <v/>
      </c>
      <c r="C421" s="96"/>
      <c r="D421" s="91" t="str">
        <f t="shared" si="54"/>
        <v/>
      </c>
      <c r="E421" s="129"/>
      <c r="F421" s="91" t="str">
        <f t="shared" si="55"/>
        <v/>
      </c>
      <c r="G421" s="91" t="str">
        <f t="shared" si="56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7"/>
        <v/>
      </c>
      <c r="S421" s="86" t="str">
        <f t="shared" si="58"/>
        <v/>
      </c>
      <c r="T421" s="86" t="str">
        <f t="shared" si="59"/>
        <v/>
      </c>
      <c r="AD421" s="86" t="s">
        <v>3201</v>
      </c>
      <c r="AE421" s="86" t="s">
        <v>3202</v>
      </c>
      <c r="AF421" s="86" t="str">
        <f t="shared" si="60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3"/>
        <v/>
      </c>
      <c r="C422" s="96"/>
      <c r="D422" s="91" t="str">
        <f t="shared" si="54"/>
        <v/>
      </c>
      <c r="E422" s="129"/>
      <c r="F422" s="91" t="str">
        <f t="shared" si="55"/>
        <v/>
      </c>
      <c r="G422" s="91" t="str">
        <f t="shared" si="56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7"/>
        <v/>
      </c>
      <c r="S422" s="86" t="str">
        <f t="shared" si="58"/>
        <v/>
      </c>
      <c r="T422" s="86" t="str">
        <f t="shared" si="59"/>
        <v/>
      </c>
      <c r="AD422" s="86" t="s">
        <v>810</v>
      </c>
      <c r="AE422" s="86" t="s">
        <v>811</v>
      </c>
      <c r="AF422" s="86" t="str">
        <f t="shared" si="60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3"/>
        <v/>
      </c>
      <c r="C423" s="96"/>
      <c r="D423" s="91" t="str">
        <f t="shared" si="54"/>
        <v/>
      </c>
      <c r="E423" s="129"/>
      <c r="F423" s="91" t="str">
        <f t="shared" si="55"/>
        <v/>
      </c>
      <c r="G423" s="91" t="str">
        <f t="shared" si="56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7"/>
        <v/>
      </c>
      <c r="S423" s="86" t="str">
        <f t="shared" si="58"/>
        <v/>
      </c>
      <c r="T423" s="86" t="str">
        <f t="shared" si="59"/>
        <v/>
      </c>
      <c r="AD423" s="86" t="s">
        <v>812</v>
      </c>
      <c r="AE423" s="86" t="s">
        <v>813</v>
      </c>
      <c r="AF423" s="86" t="str">
        <f t="shared" si="60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3"/>
        <v/>
      </c>
      <c r="C424" s="96"/>
      <c r="D424" s="91" t="str">
        <f t="shared" si="54"/>
        <v/>
      </c>
      <c r="E424" s="129"/>
      <c r="F424" s="91" t="str">
        <f t="shared" si="55"/>
        <v/>
      </c>
      <c r="G424" s="91" t="str">
        <f t="shared" si="56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7"/>
        <v/>
      </c>
      <c r="S424" s="86" t="str">
        <f t="shared" si="58"/>
        <v/>
      </c>
      <c r="T424" s="86" t="str">
        <f t="shared" si="59"/>
        <v/>
      </c>
      <c r="AD424" s="86" t="s">
        <v>814</v>
      </c>
      <c r="AE424" s="86" t="s">
        <v>815</v>
      </c>
      <c r="AF424" s="86" t="str">
        <f t="shared" si="60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3"/>
        <v/>
      </c>
      <c r="C425" s="96"/>
      <c r="D425" s="91" t="str">
        <f t="shared" si="54"/>
        <v/>
      </c>
      <c r="E425" s="129"/>
      <c r="F425" s="91" t="str">
        <f t="shared" si="55"/>
        <v/>
      </c>
      <c r="G425" s="91" t="str">
        <f t="shared" si="56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7"/>
        <v/>
      </c>
      <c r="S425" s="86" t="str">
        <f t="shared" si="58"/>
        <v/>
      </c>
      <c r="T425" s="86" t="str">
        <f t="shared" si="59"/>
        <v/>
      </c>
      <c r="AD425" s="86" t="s">
        <v>816</v>
      </c>
      <c r="AE425" s="86" t="s">
        <v>817</v>
      </c>
      <c r="AF425" s="86" t="str">
        <f t="shared" si="60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3"/>
        <v/>
      </c>
      <c r="C426" s="96"/>
      <c r="D426" s="91" t="str">
        <f t="shared" si="54"/>
        <v/>
      </c>
      <c r="E426" s="129"/>
      <c r="F426" s="91" t="str">
        <f t="shared" si="55"/>
        <v/>
      </c>
      <c r="G426" s="91" t="str">
        <f t="shared" si="56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7"/>
        <v/>
      </c>
      <c r="S426" s="86" t="str">
        <f t="shared" si="58"/>
        <v/>
      </c>
      <c r="T426" s="86" t="str">
        <f t="shared" si="59"/>
        <v/>
      </c>
      <c r="AD426" s="86" t="s">
        <v>818</v>
      </c>
      <c r="AE426" s="86" t="s">
        <v>819</v>
      </c>
      <c r="AF426" s="86" t="str">
        <f t="shared" si="60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3"/>
        <v/>
      </c>
      <c r="C427" s="96"/>
      <c r="D427" s="91" t="str">
        <f t="shared" si="54"/>
        <v/>
      </c>
      <c r="E427" s="129"/>
      <c r="F427" s="91" t="str">
        <f t="shared" si="55"/>
        <v/>
      </c>
      <c r="G427" s="91" t="str">
        <f t="shared" si="56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7"/>
        <v/>
      </c>
      <c r="S427" s="86" t="str">
        <f t="shared" si="58"/>
        <v/>
      </c>
      <c r="T427" s="86" t="str">
        <f t="shared" si="59"/>
        <v/>
      </c>
      <c r="AD427" s="86" t="s">
        <v>820</v>
      </c>
      <c r="AE427" s="86" t="s">
        <v>821</v>
      </c>
      <c r="AF427" s="86" t="str">
        <f t="shared" si="60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3"/>
        <v/>
      </c>
      <c r="C428" s="96"/>
      <c r="D428" s="91" t="str">
        <f t="shared" si="54"/>
        <v/>
      </c>
      <c r="E428" s="129"/>
      <c r="F428" s="91" t="str">
        <f t="shared" si="55"/>
        <v/>
      </c>
      <c r="G428" s="91" t="str">
        <f t="shared" si="56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7"/>
        <v/>
      </c>
      <c r="S428" s="86" t="str">
        <f t="shared" si="58"/>
        <v/>
      </c>
      <c r="T428" s="86" t="str">
        <f t="shared" si="59"/>
        <v/>
      </c>
      <c r="AD428" s="86" t="s">
        <v>822</v>
      </c>
      <c r="AE428" s="86" t="s">
        <v>823</v>
      </c>
      <c r="AF428" s="86" t="str">
        <f t="shared" si="60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3"/>
        <v/>
      </c>
      <c r="C429" s="96"/>
      <c r="D429" s="91" t="str">
        <f t="shared" si="54"/>
        <v/>
      </c>
      <c r="E429" s="129"/>
      <c r="F429" s="91" t="str">
        <f t="shared" si="55"/>
        <v/>
      </c>
      <c r="G429" s="91" t="str">
        <f t="shared" si="56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7"/>
        <v/>
      </c>
      <c r="S429" s="86" t="str">
        <f t="shared" si="58"/>
        <v/>
      </c>
      <c r="T429" s="86" t="str">
        <f t="shared" si="59"/>
        <v/>
      </c>
      <c r="AD429" s="86" t="s">
        <v>824</v>
      </c>
      <c r="AE429" s="86" t="s">
        <v>825</v>
      </c>
      <c r="AF429" s="86" t="str">
        <f t="shared" si="60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3"/>
        <v/>
      </c>
      <c r="C430" s="96"/>
      <c r="D430" s="91" t="str">
        <f t="shared" si="54"/>
        <v/>
      </c>
      <c r="E430" s="129"/>
      <c r="F430" s="91" t="str">
        <f t="shared" si="55"/>
        <v/>
      </c>
      <c r="G430" s="91" t="str">
        <f t="shared" si="56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7"/>
        <v/>
      </c>
      <c r="S430" s="86" t="str">
        <f t="shared" si="58"/>
        <v/>
      </c>
      <c r="T430" s="86" t="str">
        <f t="shared" si="59"/>
        <v/>
      </c>
      <c r="AD430" s="86" t="s">
        <v>826</v>
      </c>
      <c r="AE430" s="86" t="s">
        <v>827</v>
      </c>
      <c r="AF430" s="86" t="str">
        <f t="shared" si="60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3"/>
        <v/>
      </c>
      <c r="C431" s="96"/>
      <c r="D431" s="91" t="str">
        <f t="shared" si="54"/>
        <v/>
      </c>
      <c r="E431" s="129"/>
      <c r="F431" s="91" t="str">
        <f t="shared" si="55"/>
        <v/>
      </c>
      <c r="G431" s="91" t="str">
        <f t="shared" si="56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7"/>
        <v/>
      </c>
      <c r="S431" s="86" t="str">
        <f t="shared" si="58"/>
        <v/>
      </c>
      <c r="T431" s="86" t="str">
        <f t="shared" si="59"/>
        <v/>
      </c>
      <c r="AD431" s="86" t="s">
        <v>828</v>
      </c>
      <c r="AE431" s="86" t="s">
        <v>829</v>
      </c>
      <c r="AF431" s="86" t="str">
        <f t="shared" si="60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3"/>
        <v/>
      </c>
      <c r="C432" s="96"/>
      <c r="D432" s="91" t="str">
        <f t="shared" si="54"/>
        <v/>
      </c>
      <c r="E432" s="129"/>
      <c r="F432" s="91" t="str">
        <f t="shared" si="55"/>
        <v/>
      </c>
      <c r="G432" s="91" t="str">
        <f t="shared" si="56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7"/>
        <v/>
      </c>
      <c r="S432" s="86" t="str">
        <f t="shared" si="58"/>
        <v/>
      </c>
      <c r="T432" s="86" t="str">
        <f t="shared" si="59"/>
        <v/>
      </c>
      <c r="AD432" s="86" t="s">
        <v>830</v>
      </c>
      <c r="AE432" s="86" t="s">
        <v>831</v>
      </c>
      <c r="AF432" s="86" t="str">
        <f t="shared" si="60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3"/>
        <v/>
      </c>
      <c r="C433" s="96"/>
      <c r="D433" s="91" t="str">
        <f t="shared" si="54"/>
        <v/>
      </c>
      <c r="E433" s="129"/>
      <c r="F433" s="91" t="str">
        <f t="shared" si="55"/>
        <v/>
      </c>
      <c r="G433" s="91" t="str">
        <f t="shared" si="56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7"/>
        <v/>
      </c>
      <c r="S433" s="86" t="str">
        <f t="shared" si="58"/>
        <v/>
      </c>
      <c r="T433" s="86" t="str">
        <f t="shared" si="59"/>
        <v/>
      </c>
      <c r="AD433" s="86" t="s">
        <v>832</v>
      </c>
      <c r="AE433" s="86" t="s">
        <v>833</v>
      </c>
      <c r="AF433" s="86" t="str">
        <f t="shared" si="60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3"/>
        <v/>
      </c>
      <c r="C434" s="96"/>
      <c r="D434" s="91" t="str">
        <f t="shared" si="54"/>
        <v/>
      </c>
      <c r="E434" s="129"/>
      <c r="F434" s="91" t="str">
        <f t="shared" si="55"/>
        <v/>
      </c>
      <c r="G434" s="91" t="str">
        <f t="shared" si="56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7"/>
        <v/>
      </c>
      <c r="S434" s="86" t="str">
        <f t="shared" si="58"/>
        <v/>
      </c>
      <c r="T434" s="86" t="str">
        <f t="shared" si="59"/>
        <v/>
      </c>
      <c r="AD434" s="86" t="s">
        <v>834</v>
      </c>
      <c r="AE434" s="86" t="s">
        <v>835</v>
      </c>
      <c r="AF434" s="86" t="str">
        <f t="shared" si="60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3"/>
        <v/>
      </c>
      <c r="C435" s="96"/>
      <c r="D435" s="91" t="str">
        <f t="shared" si="54"/>
        <v/>
      </c>
      <c r="E435" s="129"/>
      <c r="F435" s="91" t="str">
        <f t="shared" si="55"/>
        <v/>
      </c>
      <c r="G435" s="91" t="str">
        <f t="shared" si="56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7"/>
        <v/>
      </c>
      <c r="S435" s="86" t="str">
        <f t="shared" si="58"/>
        <v/>
      </c>
      <c r="T435" s="86" t="str">
        <f t="shared" si="59"/>
        <v/>
      </c>
      <c r="AD435" s="86" t="s">
        <v>836</v>
      </c>
      <c r="AE435" s="86" t="s">
        <v>837</v>
      </c>
      <c r="AF435" s="86" t="str">
        <f t="shared" si="60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3"/>
        <v/>
      </c>
      <c r="C436" s="96"/>
      <c r="D436" s="91" t="str">
        <f t="shared" si="54"/>
        <v/>
      </c>
      <c r="E436" s="129"/>
      <c r="F436" s="91" t="str">
        <f t="shared" si="55"/>
        <v/>
      </c>
      <c r="G436" s="91" t="str">
        <f t="shared" si="56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7"/>
        <v/>
      </c>
      <c r="S436" s="86" t="str">
        <f t="shared" si="58"/>
        <v/>
      </c>
      <c r="T436" s="86" t="str">
        <f t="shared" si="59"/>
        <v/>
      </c>
      <c r="AD436" s="86" t="s">
        <v>838</v>
      </c>
      <c r="AE436" s="86" t="s">
        <v>839</v>
      </c>
      <c r="AF436" s="86" t="str">
        <f t="shared" si="60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3"/>
        <v/>
      </c>
      <c r="C437" s="96"/>
      <c r="D437" s="91" t="str">
        <f t="shared" si="54"/>
        <v/>
      </c>
      <c r="E437" s="129"/>
      <c r="F437" s="91" t="str">
        <f t="shared" si="55"/>
        <v/>
      </c>
      <c r="G437" s="91" t="str">
        <f t="shared" si="56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7"/>
        <v/>
      </c>
      <c r="S437" s="86" t="str">
        <f t="shared" si="58"/>
        <v/>
      </c>
      <c r="T437" s="86" t="str">
        <f t="shared" si="59"/>
        <v/>
      </c>
      <c r="AD437" s="86" t="s">
        <v>840</v>
      </c>
      <c r="AE437" s="86" t="s">
        <v>841</v>
      </c>
      <c r="AF437" s="86" t="str">
        <f t="shared" si="60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3"/>
        <v/>
      </c>
      <c r="C438" s="96"/>
      <c r="D438" s="91" t="str">
        <f t="shared" si="54"/>
        <v/>
      </c>
      <c r="E438" s="129"/>
      <c r="F438" s="91" t="str">
        <f t="shared" si="55"/>
        <v/>
      </c>
      <c r="G438" s="91" t="str">
        <f t="shared" si="56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7"/>
        <v/>
      </c>
      <c r="S438" s="86" t="str">
        <f t="shared" si="58"/>
        <v/>
      </c>
      <c r="T438" s="86" t="str">
        <f t="shared" si="59"/>
        <v/>
      </c>
      <c r="AD438" s="86" t="s">
        <v>842</v>
      </c>
      <c r="AE438" s="86" t="s">
        <v>843</v>
      </c>
      <c r="AF438" s="86" t="str">
        <f t="shared" si="60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3"/>
        <v/>
      </c>
      <c r="C439" s="96"/>
      <c r="D439" s="91" t="str">
        <f t="shared" si="54"/>
        <v/>
      </c>
      <c r="E439" s="129"/>
      <c r="F439" s="91" t="str">
        <f t="shared" si="55"/>
        <v/>
      </c>
      <c r="G439" s="91" t="str">
        <f t="shared" si="56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7"/>
        <v/>
      </c>
      <c r="S439" s="86" t="str">
        <f t="shared" si="58"/>
        <v/>
      </c>
      <c r="T439" s="86" t="str">
        <f t="shared" si="59"/>
        <v/>
      </c>
      <c r="AD439" s="86" t="s">
        <v>844</v>
      </c>
      <c r="AE439" s="86" t="s">
        <v>845</v>
      </c>
      <c r="AF439" s="86" t="str">
        <f t="shared" si="60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3"/>
        <v/>
      </c>
      <c r="C440" s="96"/>
      <c r="D440" s="91" t="str">
        <f t="shared" si="54"/>
        <v/>
      </c>
      <c r="E440" s="129"/>
      <c r="F440" s="91" t="str">
        <f t="shared" si="55"/>
        <v/>
      </c>
      <c r="G440" s="91" t="str">
        <f t="shared" si="56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7"/>
        <v/>
      </c>
      <c r="S440" s="86" t="str">
        <f t="shared" si="58"/>
        <v/>
      </c>
      <c r="T440" s="86" t="str">
        <f t="shared" si="59"/>
        <v/>
      </c>
      <c r="AD440" s="86" t="s">
        <v>846</v>
      </c>
      <c r="AE440" s="86" t="s">
        <v>847</v>
      </c>
      <c r="AF440" s="86" t="str">
        <f t="shared" si="60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3"/>
        <v/>
      </c>
      <c r="C441" s="96"/>
      <c r="D441" s="91" t="str">
        <f t="shared" si="54"/>
        <v/>
      </c>
      <c r="E441" s="129"/>
      <c r="F441" s="91" t="str">
        <f t="shared" si="55"/>
        <v/>
      </c>
      <c r="G441" s="91" t="str">
        <f t="shared" si="56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7"/>
        <v/>
      </c>
      <c r="S441" s="86" t="str">
        <f t="shared" si="58"/>
        <v/>
      </c>
      <c r="T441" s="86" t="str">
        <f t="shared" si="59"/>
        <v/>
      </c>
      <c r="AD441" s="86" t="s">
        <v>848</v>
      </c>
      <c r="AE441" s="86" t="s">
        <v>849</v>
      </c>
      <c r="AF441" s="86" t="str">
        <f t="shared" si="60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3"/>
        <v/>
      </c>
      <c r="C442" s="96"/>
      <c r="D442" s="91" t="str">
        <f t="shared" si="54"/>
        <v/>
      </c>
      <c r="E442" s="129"/>
      <c r="F442" s="91" t="str">
        <f t="shared" si="55"/>
        <v/>
      </c>
      <c r="G442" s="91" t="str">
        <f t="shared" si="56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7"/>
        <v/>
      </c>
      <c r="S442" s="86" t="str">
        <f t="shared" si="58"/>
        <v/>
      </c>
      <c r="T442" s="86" t="str">
        <f t="shared" si="59"/>
        <v/>
      </c>
      <c r="AD442" s="86" t="s">
        <v>850</v>
      </c>
      <c r="AE442" s="86" t="s">
        <v>851</v>
      </c>
      <c r="AF442" s="86" t="str">
        <f t="shared" si="60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3"/>
        <v/>
      </c>
      <c r="C443" s="96"/>
      <c r="D443" s="91" t="str">
        <f t="shared" si="54"/>
        <v/>
      </c>
      <c r="E443" s="129"/>
      <c r="F443" s="91" t="str">
        <f t="shared" si="55"/>
        <v/>
      </c>
      <c r="G443" s="91" t="str">
        <f t="shared" si="56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7"/>
        <v/>
      </c>
      <c r="S443" s="86" t="str">
        <f t="shared" si="58"/>
        <v/>
      </c>
      <c r="T443" s="86" t="str">
        <f t="shared" si="59"/>
        <v/>
      </c>
      <c r="AD443" s="86" t="s">
        <v>852</v>
      </c>
      <c r="AE443" s="86" t="s">
        <v>853</v>
      </c>
      <c r="AF443" s="86" t="str">
        <f t="shared" si="60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3"/>
        <v/>
      </c>
      <c r="C444" s="96"/>
      <c r="D444" s="91" t="str">
        <f t="shared" si="54"/>
        <v/>
      </c>
      <c r="E444" s="129"/>
      <c r="F444" s="91" t="str">
        <f t="shared" si="55"/>
        <v/>
      </c>
      <c r="G444" s="91" t="str">
        <f t="shared" si="56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7"/>
        <v/>
      </c>
      <c r="S444" s="86" t="str">
        <f t="shared" si="58"/>
        <v/>
      </c>
      <c r="T444" s="86" t="str">
        <f t="shared" si="59"/>
        <v/>
      </c>
      <c r="AD444" s="86" t="s">
        <v>854</v>
      </c>
      <c r="AE444" s="86" t="s">
        <v>855</v>
      </c>
      <c r="AF444" s="86" t="str">
        <f t="shared" si="60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3"/>
        <v/>
      </c>
      <c r="C445" s="96"/>
      <c r="D445" s="91" t="str">
        <f t="shared" si="54"/>
        <v/>
      </c>
      <c r="E445" s="129"/>
      <c r="F445" s="91" t="str">
        <f t="shared" si="55"/>
        <v/>
      </c>
      <c r="G445" s="91" t="str">
        <f t="shared" si="56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7"/>
        <v/>
      </c>
      <c r="S445" s="86" t="str">
        <f t="shared" si="58"/>
        <v/>
      </c>
      <c r="T445" s="86" t="str">
        <f t="shared" si="59"/>
        <v/>
      </c>
      <c r="AD445" s="86" t="s">
        <v>856</v>
      </c>
      <c r="AE445" s="86" t="s">
        <v>857</v>
      </c>
      <c r="AF445" s="86" t="str">
        <f t="shared" si="60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3"/>
        <v/>
      </c>
      <c r="C446" s="96"/>
      <c r="D446" s="91" t="str">
        <f t="shared" si="54"/>
        <v/>
      </c>
      <c r="E446" s="129"/>
      <c r="F446" s="91" t="str">
        <f t="shared" si="55"/>
        <v/>
      </c>
      <c r="G446" s="91" t="str">
        <f t="shared" si="56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7"/>
        <v/>
      </c>
      <c r="S446" s="86" t="str">
        <f t="shared" si="58"/>
        <v/>
      </c>
      <c r="T446" s="86" t="str">
        <f t="shared" si="59"/>
        <v/>
      </c>
      <c r="AD446" s="86" t="s">
        <v>858</v>
      </c>
      <c r="AE446" s="86" t="s">
        <v>859</v>
      </c>
      <c r="AF446" s="86" t="str">
        <f t="shared" si="60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3"/>
        <v/>
      </c>
      <c r="C447" s="96"/>
      <c r="D447" s="91" t="str">
        <f t="shared" si="54"/>
        <v/>
      </c>
      <c r="E447" s="129"/>
      <c r="F447" s="91" t="str">
        <f t="shared" si="55"/>
        <v/>
      </c>
      <c r="G447" s="91" t="str">
        <f t="shared" si="56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7"/>
        <v/>
      </c>
      <c r="S447" s="86" t="str">
        <f t="shared" si="58"/>
        <v/>
      </c>
      <c r="T447" s="86" t="str">
        <f t="shared" si="59"/>
        <v/>
      </c>
      <c r="AD447" s="86" t="s">
        <v>1416</v>
      </c>
      <c r="AE447" s="86" t="s">
        <v>1417</v>
      </c>
      <c r="AF447" s="86" t="str">
        <f t="shared" si="60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3"/>
        <v/>
      </c>
      <c r="C448" s="96"/>
      <c r="D448" s="91" t="str">
        <f t="shared" si="54"/>
        <v/>
      </c>
      <c r="E448" s="129"/>
      <c r="F448" s="91" t="str">
        <f t="shared" si="55"/>
        <v/>
      </c>
      <c r="G448" s="91" t="str">
        <f t="shared" si="56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7"/>
        <v/>
      </c>
      <c r="S448" s="86" t="str">
        <f t="shared" si="58"/>
        <v/>
      </c>
      <c r="T448" s="86" t="str">
        <f t="shared" si="59"/>
        <v/>
      </c>
      <c r="AD448" s="86" t="s">
        <v>1418</v>
      </c>
      <c r="AE448" s="86" t="s">
        <v>1419</v>
      </c>
      <c r="AF448" s="86" t="str">
        <f t="shared" si="60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3"/>
        <v/>
      </c>
      <c r="C449" s="96"/>
      <c r="D449" s="91" t="str">
        <f t="shared" si="54"/>
        <v/>
      </c>
      <c r="E449" s="129"/>
      <c r="F449" s="91" t="str">
        <f t="shared" si="55"/>
        <v/>
      </c>
      <c r="G449" s="91" t="str">
        <f t="shared" si="56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7"/>
        <v/>
      </c>
      <c r="S449" s="86" t="str">
        <f t="shared" si="58"/>
        <v/>
      </c>
      <c r="T449" s="86" t="str">
        <f t="shared" si="59"/>
        <v/>
      </c>
      <c r="AD449" s="86" t="s">
        <v>1420</v>
      </c>
      <c r="AE449" s="86" t="s">
        <v>1421</v>
      </c>
      <c r="AF449" s="86" t="str">
        <f t="shared" si="60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3"/>
        <v/>
      </c>
      <c r="C450" s="96"/>
      <c r="D450" s="91" t="str">
        <f t="shared" si="54"/>
        <v/>
      </c>
      <c r="E450" s="129"/>
      <c r="F450" s="91" t="str">
        <f t="shared" si="55"/>
        <v/>
      </c>
      <c r="G450" s="91" t="str">
        <f t="shared" si="56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7"/>
        <v/>
      </c>
      <c r="S450" s="86" t="str">
        <f t="shared" si="58"/>
        <v/>
      </c>
      <c r="T450" s="86" t="str">
        <f t="shared" si="59"/>
        <v/>
      </c>
      <c r="AD450" s="86" t="s">
        <v>1422</v>
      </c>
      <c r="AE450" s="86" t="s">
        <v>1423</v>
      </c>
      <c r="AF450" s="86" t="str">
        <f t="shared" si="60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3"/>
        <v/>
      </c>
      <c r="C451" s="96"/>
      <c r="D451" s="91" t="str">
        <f t="shared" si="54"/>
        <v/>
      </c>
      <c r="E451" s="129"/>
      <c r="F451" s="91" t="str">
        <f t="shared" si="55"/>
        <v/>
      </c>
      <c r="G451" s="91" t="str">
        <f t="shared" si="56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7"/>
        <v/>
      </c>
      <c r="S451" s="86" t="str">
        <f t="shared" si="58"/>
        <v/>
      </c>
      <c r="T451" s="86" t="str">
        <f t="shared" si="59"/>
        <v/>
      </c>
      <c r="AD451" s="86" t="s">
        <v>1424</v>
      </c>
      <c r="AE451" s="86" t="s">
        <v>1425</v>
      </c>
      <c r="AF451" s="86" t="str">
        <f t="shared" si="60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1">IFERROR(VLOOKUP(A452,$U$6:$V$23,2,FALSE),"")</f>
        <v/>
      </c>
      <c r="C452" s="96"/>
      <c r="D452" s="91" t="str">
        <f t="shared" ref="D452:D501" si="62">IFERROR(VLOOKUP(C452,$X$5:$Z$129,2,FALSE),"")</f>
        <v/>
      </c>
      <c r="E452" s="129"/>
      <c r="F452" s="91" t="str">
        <f t="shared" ref="F452:F501" si="63">IFERROR(VLOOKUP(E452,$AD$6:$AE$1090,2,FALSE),"")</f>
        <v/>
      </c>
      <c r="G452" s="91" t="str">
        <f t="shared" ref="G452:G501" si="64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5">LEFT(C452,3)</f>
        <v/>
      </c>
      <c r="S452" s="86" t="str">
        <f t="shared" ref="S452:S501" si="66">LEFT(C452,2)</f>
        <v/>
      </c>
      <c r="T452" s="86" t="str">
        <f t="shared" ref="T452:T501" si="67">MID(G452,2,2)</f>
        <v/>
      </c>
      <c r="AD452" s="86" t="s">
        <v>1426</v>
      </c>
      <c r="AE452" s="86" t="s">
        <v>1427</v>
      </c>
      <c r="AF452" s="86" t="str">
        <f t="shared" si="60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1"/>
        <v/>
      </c>
      <c r="C453" s="96"/>
      <c r="D453" s="91" t="str">
        <f t="shared" si="62"/>
        <v/>
      </c>
      <c r="E453" s="129"/>
      <c r="F453" s="91" t="str">
        <f t="shared" si="63"/>
        <v/>
      </c>
      <c r="G453" s="91" t="str">
        <f t="shared" si="64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5"/>
        <v/>
      </c>
      <c r="S453" s="86" t="str">
        <f t="shared" si="66"/>
        <v/>
      </c>
      <c r="T453" s="86" t="str">
        <f t="shared" si="67"/>
        <v/>
      </c>
      <c r="AD453" s="86" t="s">
        <v>1428</v>
      </c>
      <c r="AE453" s="86" t="s">
        <v>1429</v>
      </c>
      <c r="AF453" s="86" t="str">
        <f t="shared" si="60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1"/>
        <v/>
      </c>
      <c r="C454" s="96"/>
      <c r="D454" s="91" t="str">
        <f t="shared" si="62"/>
        <v/>
      </c>
      <c r="E454" s="129"/>
      <c r="F454" s="91" t="str">
        <f t="shared" si="63"/>
        <v/>
      </c>
      <c r="G454" s="91" t="str">
        <f t="shared" si="64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5"/>
        <v/>
      </c>
      <c r="S454" s="86" t="str">
        <f t="shared" si="66"/>
        <v/>
      </c>
      <c r="T454" s="86" t="str">
        <f t="shared" si="67"/>
        <v/>
      </c>
      <c r="AD454" s="86" t="s">
        <v>1430</v>
      </c>
      <c r="AE454" s="86" t="s">
        <v>1431</v>
      </c>
      <c r="AF454" s="86" t="str">
        <f t="shared" si="60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1"/>
        <v/>
      </c>
      <c r="C455" s="96"/>
      <c r="D455" s="91" t="str">
        <f t="shared" si="62"/>
        <v/>
      </c>
      <c r="E455" s="129"/>
      <c r="F455" s="91" t="str">
        <f t="shared" si="63"/>
        <v/>
      </c>
      <c r="G455" s="91" t="str">
        <f t="shared" si="64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5"/>
        <v/>
      </c>
      <c r="S455" s="86" t="str">
        <f t="shared" si="66"/>
        <v/>
      </c>
      <c r="T455" s="86" t="str">
        <f t="shared" si="67"/>
        <v/>
      </c>
      <c r="AD455" s="86" t="s">
        <v>1432</v>
      </c>
      <c r="AE455" s="86" t="s">
        <v>1433</v>
      </c>
      <c r="AF455" s="86" t="str">
        <f t="shared" si="60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1"/>
        <v/>
      </c>
      <c r="C456" s="96"/>
      <c r="D456" s="91" t="str">
        <f t="shared" si="62"/>
        <v/>
      </c>
      <c r="E456" s="129"/>
      <c r="F456" s="91" t="str">
        <f t="shared" si="63"/>
        <v/>
      </c>
      <c r="G456" s="91" t="str">
        <f t="shared" si="64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5"/>
        <v/>
      </c>
      <c r="S456" s="86" t="str">
        <f t="shared" si="66"/>
        <v/>
      </c>
      <c r="T456" s="86" t="str">
        <f t="shared" si="67"/>
        <v/>
      </c>
      <c r="AD456" s="86" t="s">
        <v>1434</v>
      </c>
      <c r="AE456" s="86" t="s">
        <v>1435</v>
      </c>
      <c r="AF456" s="86" t="str">
        <f t="shared" ref="AF456:AF519" si="68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1"/>
        <v/>
      </c>
      <c r="C457" s="96"/>
      <c r="D457" s="91" t="str">
        <f t="shared" si="62"/>
        <v/>
      </c>
      <c r="E457" s="129"/>
      <c r="F457" s="91" t="str">
        <f t="shared" si="63"/>
        <v/>
      </c>
      <c r="G457" s="91" t="str">
        <f t="shared" si="64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5"/>
        <v/>
      </c>
      <c r="S457" s="86" t="str">
        <f t="shared" si="66"/>
        <v/>
      </c>
      <c r="T457" s="86" t="str">
        <f t="shared" si="67"/>
        <v/>
      </c>
      <c r="AD457" s="86" t="s">
        <v>1436</v>
      </c>
      <c r="AE457" s="86" t="s">
        <v>1437</v>
      </c>
      <c r="AF457" s="86" t="str">
        <f t="shared" si="68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1"/>
        <v/>
      </c>
      <c r="C458" s="96"/>
      <c r="D458" s="91" t="str">
        <f t="shared" si="62"/>
        <v/>
      </c>
      <c r="E458" s="129"/>
      <c r="F458" s="91" t="str">
        <f t="shared" si="63"/>
        <v/>
      </c>
      <c r="G458" s="91" t="str">
        <f t="shared" si="64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5"/>
        <v/>
      </c>
      <c r="S458" s="86" t="str">
        <f t="shared" si="66"/>
        <v/>
      </c>
      <c r="T458" s="86" t="str">
        <f t="shared" si="67"/>
        <v/>
      </c>
      <c r="AD458" s="86" t="s">
        <v>1438</v>
      </c>
      <c r="AE458" s="86" t="s">
        <v>1439</v>
      </c>
      <c r="AF458" s="86" t="str">
        <f t="shared" si="68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1"/>
        <v/>
      </c>
      <c r="C459" s="96"/>
      <c r="D459" s="91" t="str">
        <f t="shared" si="62"/>
        <v/>
      </c>
      <c r="E459" s="129"/>
      <c r="F459" s="91" t="str">
        <f t="shared" si="63"/>
        <v/>
      </c>
      <c r="G459" s="91" t="str">
        <f t="shared" si="64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5"/>
        <v/>
      </c>
      <c r="S459" s="86" t="str">
        <f t="shared" si="66"/>
        <v/>
      </c>
      <c r="T459" s="86" t="str">
        <f t="shared" si="67"/>
        <v/>
      </c>
      <c r="AD459" s="86" t="s">
        <v>1440</v>
      </c>
      <c r="AE459" s="86" t="s">
        <v>1441</v>
      </c>
      <c r="AF459" s="86" t="str">
        <f t="shared" si="68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1"/>
        <v/>
      </c>
      <c r="C460" s="96"/>
      <c r="D460" s="91" t="str">
        <f t="shared" si="62"/>
        <v/>
      </c>
      <c r="E460" s="129"/>
      <c r="F460" s="91" t="str">
        <f t="shared" si="63"/>
        <v/>
      </c>
      <c r="G460" s="91" t="str">
        <f t="shared" si="64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5"/>
        <v/>
      </c>
      <c r="S460" s="86" t="str">
        <f t="shared" si="66"/>
        <v/>
      </c>
      <c r="T460" s="86" t="str">
        <f t="shared" si="67"/>
        <v/>
      </c>
      <c r="AD460" s="86" t="s">
        <v>1442</v>
      </c>
      <c r="AE460" s="86" t="s">
        <v>1443</v>
      </c>
      <c r="AF460" s="86" t="str">
        <f t="shared" si="68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1"/>
        <v/>
      </c>
      <c r="C461" s="96"/>
      <c r="D461" s="91" t="str">
        <f t="shared" si="62"/>
        <v/>
      </c>
      <c r="E461" s="129"/>
      <c r="F461" s="91" t="str">
        <f t="shared" si="63"/>
        <v/>
      </c>
      <c r="G461" s="91" t="str">
        <f t="shared" si="64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5"/>
        <v/>
      </c>
      <c r="S461" s="86" t="str">
        <f t="shared" si="66"/>
        <v/>
      </c>
      <c r="T461" s="86" t="str">
        <f t="shared" si="67"/>
        <v/>
      </c>
      <c r="AD461" s="86" t="s">
        <v>1444</v>
      </c>
      <c r="AE461" s="86" t="s">
        <v>1445</v>
      </c>
      <c r="AF461" s="86" t="str">
        <f t="shared" si="68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1"/>
        <v/>
      </c>
      <c r="C462" s="96"/>
      <c r="D462" s="91" t="str">
        <f t="shared" si="62"/>
        <v/>
      </c>
      <c r="E462" s="129"/>
      <c r="F462" s="91" t="str">
        <f t="shared" si="63"/>
        <v/>
      </c>
      <c r="G462" s="91" t="str">
        <f t="shared" si="64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5"/>
        <v/>
      </c>
      <c r="S462" s="86" t="str">
        <f t="shared" si="66"/>
        <v/>
      </c>
      <c r="T462" s="86" t="str">
        <f t="shared" si="67"/>
        <v/>
      </c>
      <c r="AD462" s="86" t="s">
        <v>1446</v>
      </c>
      <c r="AE462" s="86" t="s">
        <v>1447</v>
      </c>
      <c r="AF462" s="86" t="str">
        <f t="shared" si="68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1"/>
        <v/>
      </c>
      <c r="C463" s="96"/>
      <c r="D463" s="91" t="str">
        <f t="shared" si="62"/>
        <v/>
      </c>
      <c r="E463" s="129"/>
      <c r="F463" s="91" t="str">
        <f t="shared" si="63"/>
        <v/>
      </c>
      <c r="G463" s="91" t="str">
        <f t="shared" si="64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5"/>
        <v/>
      </c>
      <c r="S463" s="86" t="str">
        <f t="shared" si="66"/>
        <v/>
      </c>
      <c r="T463" s="86" t="str">
        <f t="shared" si="67"/>
        <v/>
      </c>
      <c r="AD463" s="86" t="s">
        <v>1448</v>
      </c>
      <c r="AE463" s="86" t="s">
        <v>1449</v>
      </c>
      <c r="AF463" s="86" t="str">
        <f t="shared" si="68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1"/>
        <v/>
      </c>
      <c r="C464" s="96"/>
      <c r="D464" s="91" t="str">
        <f t="shared" si="62"/>
        <v/>
      </c>
      <c r="E464" s="129"/>
      <c r="F464" s="91" t="str">
        <f t="shared" si="63"/>
        <v/>
      </c>
      <c r="G464" s="91" t="str">
        <f t="shared" si="64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5"/>
        <v/>
      </c>
      <c r="S464" s="86" t="str">
        <f t="shared" si="66"/>
        <v/>
      </c>
      <c r="T464" s="86" t="str">
        <f t="shared" si="67"/>
        <v/>
      </c>
      <c r="AD464" s="86" t="s">
        <v>1450</v>
      </c>
      <c r="AE464" s="86" t="s">
        <v>1451</v>
      </c>
      <c r="AF464" s="86" t="str">
        <f t="shared" si="68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1"/>
        <v/>
      </c>
      <c r="C465" s="96"/>
      <c r="D465" s="91" t="str">
        <f t="shared" si="62"/>
        <v/>
      </c>
      <c r="E465" s="129"/>
      <c r="F465" s="91" t="str">
        <f t="shared" si="63"/>
        <v/>
      </c>
      <c r="G465" s="91" t="str">
        <f t="shared" si="64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5"/>
        <v/>
      </c>
      <c r="S465" s="86" t="str">
        <f t="shared" si="66"/>
        <v/>
      </c>
      <c r="T465" s="86" t="str">
        <f t="shared" si="67"/>
        <v/>
      </c>
      <c r="AD465" s="86" t="s">
        <v>1452</v>
      </c>
      <c r="AE465" s="86" t="s">
        <v>1453</v>
      </c>
      <c r="AF465" s="86" t="str">
        <f t="shared" si="68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1"/>
        <v/>
      </c>
      <c r="C466" s="96"/>
      <c r="D466" s="91" t="str">
        <f t="shared" si="62"/>
        <v/>
      </c>
      <c r="E466" s="129"/>
      <c r="F466" s="91" t="str">
        <f t="shared" si="63"/>
        <v/>
      </c>
      <c r="G466" s="91" t="str">
        <f t="shared" si="64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5"/>
        <v/>
      </c>
      <c r="S466" s="86" t="str">
        <f t="shared" si="66"/>
        <v/>
      </c>
      <c r="T466" s="86" t="str">
        <f t="shared" si="67"/>
        <v/>
      </c>
      <c r="AD466" s="86" t="s">
        <v>1454</v>
      </c>
      <c r="AE466" s="86" t="s">
        <v>1455</v>
      </c>
      <c r="AF466" s="86" t="str">
        <f t="shared" si="68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1"/>
        <v/>
      </c>
      <c r="C467" s="96"/>
      <c r="D467" s="91" t="str">
        <f t="shared" si="62"/>
        <v/>
      </c>
      <c r="E467" s="129"/>
      <c r="F467" s="91" t="str">
        <f t="shared" si="63"/>
        <v/>
      </c>
      <c r="G467" s="91" t="str">
        <f t="shared" si="64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5"/>
        <v/>
      </c>
      <c r="S467" s="86" t="str">
        <f t="shared" si="66"/>
        <v/>
      </c>
      <c r="T467" s="86" t="str">
        <f t="shared" si="67"/>
        <v/>
      </c>
      <c r="AD467" s="86" t="s">
        <v>1456</v>
      </c>
      <c r="AE467" s="86" t="s">
        <v>1457</v>
      </c>
      <c r="AF467" s="86" t="str">
        <f t="shared" si="68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1"/>
        <v/>
      </c>
      <c r="C468" s="96"/>
      <c r="D468" s="91" t="str">
        <f t="shared" si="62"/>
        <v/>
      </c>
      <c r="E468" s="129"/>
      <c r="F468" s="91" t="str">
        <f t="shared" si="63"/>
        <v/>
      </c>
      <c r="G468" s="91" t="str">
        <f t="shared" si="64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5"/>
        <v/>
      </c>
      <c r="S468" s="86" t="str">
        <f t="shared" si="66"/>
        <v/>
      </c>
      <c r="T468" s="86" t="str">
        <f t="shared" si="67"/>
        <v/>
      </c>
      <c r="AD468" s="86" t="s">
        <v>1458</v>
      </c>
      <c r="AE468" s="86" t="s">
        <v>1459</v>
      </c>
      <c r="AF468" s="86" t="str">
        <f t="shared" si="68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1"/>
        <v/>
      </c>
      <c r="C469" s="96"/>
      <c r="D469" s="91" t="str">
        <f t="shared" si="62"/>
        <v/>
      </c>
      <c r="E469" s="129"/>
      <c r="F469" s="91" t="str">
        <f t="shared" si="63"/>
        <v/>
      </c>
      <c r="G469" s="91" t="str">
        <f t="shared" si="64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5"/>
        <v/>
      </c>
      <c r="S469" s="86" t="str">
        <f t="shared" si="66"/>
        <v/>
      </c>
      <c r="T469" s="86" t="str">
        <f t="shared" si="67"/>
        <v/>
      </c>
      <c r="AD469" s="86" t="s">
        <v>1460</v>
      </c>
      <c r="AE469" s="86" t="s">
        <v>1461</v>
      </c>
      <c r="AF469" s="86" t="str">
        <f t="shared" si="68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1"/>
        <v/>
      </c>
      <c r="C470" s="96"/>
      <c r="D470" s="91" t="str">
        <f t="shared" si="62"/>
        <v/>
      </c>
      <c r="E470" s="129"/>
      <c r="F470" s="91" t="str">
        <f t="shared" si="63"/>
        <v/>
      </c>
      <c r="G470" s="91" t="str">
        <f t="shared" si="64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5"/>
        <v/>
      </c>
      <c r="S470" s="86" t="str">
        <f t="shared" si="66"/>
        <v/>
      </c>
      <c r="T470" s="86" t="str">
        <f t="shared" si="67"/>
        <v/>
      </c>
      <c r="AD470" s="86" t="s">
        <v>1462</v>
      </c>
      <c r="AE470" s="86" t="s">
        <v>1463</v>
      </c>
      <c r="AF470" s="86" t="str">
        <f t="shared" si="68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1"/>
        <v/>
      </c>
      <c r="C471" s="96"/>
      <c r="D471" s="91" t="str">
        <f t="shared" si="62"/>
        <v/>
      </c>
      <c r="E471" s="129"/>
      <c r="F471" s="91" t="str">
        <f t="shared" si="63"/>
        <v/>
      </c>
      <c r="G471" s="91" t="str">
        <f t="shared" si="64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5"/>
        <v/>
      </c>
      <c r="S471" s="86" t="str">
        <f t="shared" si="66"/>
        <v/>
      </c>
      <c r="T471" s="86" t="str">
        <f t="shared" si="67"/>
        <v/>
      </c>
      <c r="AD471" s="86" t="s">
        <v>1464</v>
      </c>
      <c r="AE471" s="86" t="s">
        <v>1465</v>
      </c>
      <c r="AF471" s="86" t="str">
        <f t="shared" si="68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1"/>
        <v/>
      </c>
      <c r="C472" s="96"/>
      <c r="D472" s="91" t="str">
        <f t="shared" si="62"/>
        <v/>
      </c>
      <c r="E472" s="129"/>
      <c r="F472" s="91" t="str">
        <f t="shared" si="63"/>
        <v/>
      </c>
      <c r="G472" s="91" t="str">
        <f t="shared" si="64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5"/>
        <v/>
      </c>
      <c r="S472" s="86" t="str">
        <f t="shared" si="66"/>
        <v/>
      </c>
      <c r="T472" s="86" t="str">
        <f t="shared" si="67"/>
        <v/>
      </c>
      <c r="AD472" s="86" t="s">
        <v>1466</v>
      </c>
      <c r="AE472" s="86" t="s">
        <v>1467</v>
      </c>
      <c r="AF472" s="86" t="str">
        <f t="shared" si="68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1"/>
        <v/>
      </c>
      <c r="C473" s="96"/>
      <c r="D473" s="91" t="str">
        <f t="shared" si="62"/>
        <v/>
      </c>
      <c r="E473" s="129"/>
      <c r="F473" s="91" t="str">
        <f t="shared" si="63"/>
        <v/>
      </c>
      <c r="G473" s="91" t="str">
        <f t="shared" si="64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5"/>
        <v/>
      </c>
      <c r="S473" s="86" t="str">
        <f t="shared" si="66"/>
        <v/>
      </c>
      <c r="T473" s="86" t="str">
        <f t="shared" si="67"/>
        <v/>
      </c>
      <c r="AD473" s="86" t="s">
        <v>1468</v>
      </c>
      <c r="AE473" s="86" t="s">
        <v>1469</v>
      </c>
      <c r="AF473" s="86" t="str">
        <f t="shared" si="68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1"/>
        <v/>
      </c>
      <c r="C474" s="96"/>
      <c r="D474" s="91" t="str">
        <f t="shared" si="62"/>
        <v/>
      </c>
      <c r="E474" s="129"/>
      <c r="F474" s="91" t="str">
        <f t="shared" si="63"/>
        <v/>
      </c>
      <c r="G474" s="91" t="str">
        <f t="shared" si="64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5"/>
        <v/>
      </c>
      <c r="S474" s="86" t="str">
        <f t="shared" si="66"/>
        <v/>
      </c>
      <c r="T474" s="86" t="str">
        <f t="shared" si="67"/>
        <v/>
      </c>
      <c r="AD474" s="86" t="s">
        <v>1470</v>
      </c>
      <c r="AE474" s="86" t="s">
        <v>1471</v>
      </c>
      <c r="AF474" s="86" t="str">
        <f t="shared" si="68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1"/>
        <v/>
      </c>
      <c r="C475" s="96"/>
      <c r="D475" s="91" t="str">
        <f t="shared" si="62"/>
        <v/>
      </c>
      <c r="E475" s="129"/>
      <c r="F475" s="91" t="str">
        <f t="shared" si="63"/>
        <v/>
      </c>
      <c r="G475" s="91" t="str">
        <f t="shared" si="64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5"/>
        <v/>
      </c>
      <c r="S475" s="86" t="str">
        <f t="shared" si="66"/>
        <v/>
      </c>
      <c r="T475" s="86" t="str">
        <f t="shared" si="67"/>
        <v/>
      </c>
      <c r="AD475" s="86" t="s">
        <v>1472</v>
      </c>
      <c r="AE475" s="86" t="s">
        <v>1473</v>
      </c>
      <c r="AF475" s="86" t="str">
        <f t="shared" si="68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1"/>
        <v/>
      </c>
      <c r="C476" s="96"/>
      <c r="D476" s="91" t="str">
        <f t="shared" si="62"/>
        <v/>
      </c>
      <c r="E476" s="129"/>
      <c r="F476" s="91" t="str">
        <f t="shared" si="63"/>
        <v/>
      </c>
      <c r="G476" s="91" t="str">
        <f t="shared" si="64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5"/>
        <v/>
      </c>
      <c r="S476" s="86" t="str">
        <f t="shared" si="66"/>
        <v/>
      </c>
      <c r="T476" s="86" t="str">
        <f t="shared" si="67"/>
        <v/>
      </c>
      <c r="AD476" s="86" t="s">
        <v>1474</v>
      </c>
      <c r="AE476" s="86" t="s">
        <v>1475</v>
      </c>
      <c r="AF476" s="86" t="str">
        <f t="shared" si="68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1"/>
        <v/>
      </c>
      <c r="C477" s="96"/>
      <c r="D477" s="91" t="str">
        <f t="shared" si="62"/>
        <v/>
      </c>
      <c r="E477" s="129"/>
      <c r="F477" s="91" t="str">
        <f t="shared" si="63"/>
        <v/>
      </c>
      <c r="G477" s="91" t="str">
        <f t="shared" si="64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5"/>
        <v/>
      </c>
      <c r="S477" s="86" t="str">
        <f t="shared" si="66"/>
        <v/>
      </c>
      <c r="T477" s="86" t="str">
        <f t="shared" si="67"/>
        <v/>
      </c>
      <c r="AD477" s="86" t="s">
        <v>1476</v>
      </c>
      <c r="AE477" s="86" t="s">
        <v>1477</v>
      </c>
      <c r="AF477" s="86" t="str">
        <f t="shared" si="68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1"/>
        <v/>
      </c>
      <c r="C478" s="96"/>
      <c r="D478" s="91" t="str">
        <f t="shared" si="62"/>
        <v/>
      </c>
      <c r="E478" s="129"/>
      <c r="F478" s="91" t="str">
        <f t="shared" si="63"/>
        <v/>
      </c>
      <c r="G478" s="91" t="str">
        <f t="shared" si="64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5"/>
        <v/>
      </c>
      <c r="S478" s="86" t="str">
        <f t="shared" si="66"/>
        <v/>
      </c>
      <c r="T478" s="86" t="str">
        <f t="shared" si="67"/>
        <v/>
      </c>
      <c r="AD478" s="86" t="s">
        <v>1478</v>
      </c>
      <c r="AE478" s="86" t="s">
        <v>1479</v>
      </c>
      <c r="AF478" s="86" t="str">
        <f t="shared" si="68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1"/>
        <v/>
      </c>
      <c r="C479" s="96"/>
      <c r="D479" s="91" t="str">
        <f t="shared" si="62"/>
        <v/>
      </c>
      <c r="E479" s="129"/>
      <c r="F479" s="91" t="str">
        <f t="shared" si="63"/>
        <v/>
      </c>
      <c r="G479" s="91" t="str">
        <f t="shared" si="64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5"/>
        <v/>
      </c>
      <c r="S479" s="86" t="str">
        <f t="shared" si="66"/>
        <v/>
      </c>
      <c r="T479" s="86" t="str">
        <f t="shared" si="67"/>
        <v/>
      </c>
      <c r="AD479" s="86" t="s">
        <v>1480</v>
      </c>
      <c r="AE479" s="86" t="s">
        <v>1481</v>
      </c>
      <c r="AF479" s="86" t="str">
        <f t="shared" si="68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1"/>
        <v/>
      </c>
      <c r="C480" s="96"/>
      <c r="D480" s="91" t="str">
        <f t="shared" si="62"/>
        <v/>
      </c>
      <c r="E480" s="129"/>
      <c r="F480" s="91" t="str">
        <f t="shared" si="63"/>
        <v/>
      </c>
      <c r="G480" s="91" t="str">
        <f t="shared" si="64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5"/>
        <v/>
      </c>
      <c r="S480" s="86" t="str">
        <f t="shared" si="66"/>
        <v/>
      </c>
      <c r="T480" s="86" t="str">
        <f t="shared" si="67"/>
        <v/>
      </c>
      <c r="AD480" s="86" t="s">
        <v>1482</v>
      </c>
      <c r="AE480" s="86" t="s">
        <v>1483</v>
      </c>
      <c r="AF480" s="86" t="str">
        <f t="shared" si="68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1"/>
        <v/>
      </c>
      <c r="C481" s="96"/>
      <c r="D481" s="91" t="str">
        <f t="shared" si="62"/>
        <v/>
      </c>
      <c r="E481" s="129"/>
      <c r="F481" s="91" t="str">
        <f t="shared" si="63"/>
        <v/>
      </c>
      <c r="G481" s="91" t="str">
        <f t="shared" si="64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5"/>
        <v/>
      </c>
      <c r="S481" s="86" t="str">
        <f t="shared" si="66"/>
        <v/>
      </c>
      <c r="T481" s="86" t="str">
        <f t="shared" si="67"/>
        <v/>
      </c>
      <c r="AD481" s="86" t="s">
        <v>1484</v>
      </c>
      <c r="AE481" s="86" t="s">
        <v>1485</v>
      </c>
      <c r="AF481" s="86" t="str">
        <f t="shared" si="68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1"/>
        <v/>
      </c>
      <c r="C482" s="96"/>
      <c r="D482" s="91" t="str">
        <f t="shared" si="62"/>
        <v/>
      </c>
      <c r="E482" s="129"/>
      <c r="F482" s="91" t="str">
        <f t="shared" si="63"/>
        <v/>
      </c>
      <c r="G482" s="91" t="str">
        <f t="shared" si="64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5"/>
        <v/>
      </c>
      <c r="S482" s="86" t="str">
        <f t="shared" si="66"/>
        <v/>
      </c>
      <c r="T482" s="86" t="str">
        <f t="shared" si="67"/>
        <v/>
      </c>
      <c r="AD482" s="86" t="s">
        <v>1486</v>
      </c>
      <c r="AE482" s="86" t="s">
        <v>1487</v>
      </c>
      <c r="AF482" s="86" t="str">
        <f t="shared" si="68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1"/>
        <v/>
      </c>
      <c r="C483" s="96"/>
      <c r="D483" s="91" t="str">
        <f t="shared" si="62"/>
        <v/>
      </c>
      <c r="E483" s="129"/>
      <c r="F483" s="91" t="str">
        <f t="shared" si="63"/>
        <v/>
      </c>
      <c r="G483" s="91" t="str">
        <f t="shared" si="64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5"/>
        <v/>
      </c>
      <c r="S483" s="86" t="str">
        <f t="shared" si="66"/>
        <v/>
      </c>
      <c r="T483" s="86" t="str">
        <f t="shared" si="67"/>
        <v/>
      </c>
      <c r="AD483" s="86" t="s">
        <v>1488</v>
      </c>
      <c r="AE483" s="86" t="s">
        <v>1489</v>
      </c>
      <c r="AF483" s="86" t="str">
        <f t="shared" si="68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1"/>
        <v/>
      </c>
      <c r="C484" s="96"/>
      <c r="D484" s="91" t="str">
        <f t="shared" si="62"/>
        <v/>
      </c>
      <c r="E484" s="129"/>
      <c r="F484" s="91" t="str">
        <f t="shared" si="63"/>
        <v/>
      </c>
      <c r="G484" s="91" t="str">
        <f t="shared" si="64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5"/>
        <v/>
      </c>
      <c r="S484" s="86" t="str">
        <f t="shared" si="66"/>
        <v/>
      </c>
      <c r="T484" s="86" t="str">
        <f t="shared" si="67"/>
        <v/>
      </c>
      <c r="AD484" s="86" t="s">
        <v>1490</v>
      </c>
      <c r="AE484" s="86" t="s">
        <v>1491</v>
      </c>
      <c r="AF484" s="86" t="str">
        <f t="shared" si="68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1"/>
        <v/>
      </c>
      <c r="C485" s="96"/>
      <c r="D485" s="91" t="str">
        <f t="shared" si="62"/>
        <v/>
      </c>
      <c r="E485" s="129"/>
      <c r="F485" s="91" t="str">
        <f t="shared" si="63"/>
        <v/>
      </c>
      <c r="G485" s="91" t="str">
        <f t="shared" si="64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5"/>
        <v/>
      </c>
      <c r="S485" s="86" t="str">
        <f t="shared" si="66"/>
        <v/>
      </c>
      <c r="T485" s="86" t="str">
        <f t="shared" si="67"/>
        <v/>
      </c>
      <c r="AD485" s="86" t="s">
        <v>1492</v>
      </c>
      <c r="AE485" s="86" t="s">
        <v>1493</v>
      </c>
      <c r="AF485" s="86" t="str">
        <f t="shared" si="68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1"/>
        <v/>
      </c>
      <c r="C486" s="96"/>
      <c r="D486" s="91" t="str">
        <f t="shared" si="62"/>
        <v/>
      </c>
      <c r="E486" s="129"/>
      <c r="F486" s="91" t="str">
        <f t="shared" si="63"/>
        <v/>
      </c>
      <c r="G486" s="91" t="str">
        <f t="shared" si="64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5"/>
        <v/>
      </c>
      <c r="S486" s="86" t="str">
        <f t="shared" si="66"/>
        <v/>
      </c>
      <c r="T486" s="86" t="str">
        <f t="shared" si="67"/>
        <v/>
      </c>
      <c r="AD486" s="86" t="s">
        <v>1494</v>
      </c>
      <c r="AE486" s="86" t="s">
        <v>1495</v>
      </c>
      <c r="AF486" s="86" t="str">
        <f t="shared" si="68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1"/>
        <v/>
      </c>
      <c r="C487" s="96"/>
      <c r="D487" s="91" t="str">
        <f t="shared" si="62"/>
        <v/>
      </c>
      <c r="E487" s="129"/>
      <c r="F487" s="91" t="str">
        <f t="shared" si="63"/>
        <v/>
      </c>
      <c r="G487" s="91" t="str">
        <f t="shared" si="64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5"/>
        <v/>
      </c>
      <c r="S487" s="86" t="str">
        <f t="shared" si="66"/>
        <v/>
      </c>
      <c r="T487" s="86" t="str">
        <f t="shared" si="67"/>
        <v/>
      </c>
      <c r="AD487" s="86" t="s">
        <v>1496</v>
      </c>
      <c r="AE487" s="86" t="s">
        <v>1497</v>
      </c>
      <c r="AF487" s="86" t="str">
        <f t="shared" si="68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1"/>
        <v/>
      </c>
      <c r="C488" s="96"/>
      <c r="D488" s="91" t="str">
        <f t="shared" si="62"/>
        <v/>
      </c>
      <c r="E488" s="129"/>
      <c r="F488" s="91" t="str">
        <f t="shared" si="63"/>
        <v/>
      </c>
      <c r="G488" s="91" t="str">
        <f t="shared" si="64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5"/>
        <v/>
      </c>
      <c r="S488" s="86" t="str">
        <f t="shared" si="66"/>
        <v/>
      </c>
      <c r="T488" s="86" t="str">
        <f t="shared" si="67"/>
        <v/>
      </c>
      <c r="AD488" s="86" t="s">
        <v>1498</v>
      </c>
      <c r="AE488" s="86" t="s">
        <v>1499</v>
      </c>
      <c r="AF488" s="86" t="str">
        <f t="shared" si="68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1"/>
        <v/>
      </c>
      <c r="C489" s="96"/>
      <c r="D489" s="91" t="str">
        <f t="shared" si="62"/>
        <v/>
      </c>
      <c r="E489" s="129"/>
      <c r="F489" s="91" t="str">
        <f t="shared" si="63"/>
        <v/>
      </c>
      <c r="G489" s="91" t="str">
        <f t="shared" si="64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5"/>
        <v/>
      </c>
      <c r="S489" s="86" t="str">
        <f t="shared" si="66"/>
        <v/>
      </c>
      <c r="T489" s="86" t="str">
        <f t="shared" si="67"/>
        <v/>
      </c>
      <c r="AD489" s="86" t="s">
        <v>1500</v>
      </c>
      <c r="AE489" s="86" t="s">
        <v>1501</v>
      </c>
      <c r="AF489" s="86" t="str">
        <f t="shared" si="68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1"/>
        <v/>
      </c>
      <c r="C490" s="96"/>
      <c r="D490" s="91" t="str">
        <f t="shared" si="62"/>
        <v/>
      </c>
      <c r="E490" s="129"/>
      <c r="F490" s="91" t="str">
        <f t="shared" si="63"/>
        <v/>
      </c>
      <c r="G490" s="91" t="str">
        <f t="shared" si="64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5"/>
        <v/>
      </c>
      <c r="S490" s="86" t="str">
        <f t="shared" si="66"/>
        <v/>
      </c>
      <c r="T490" s="86" t="str">
        <f t="shared" si="67"/>
        <v/>
      </c>
      <c r="AD490" s="86" t="s">
        <v>1502</v>
      </c>
      <c r="AE490" s="86" t="s">
        <v>1503</v>
      </c>
      <c r="AF490" s="86" t="str">
        <f t="shared" si="68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1"/>
        <v/>
      </c>
      <c r="C491" s="96"/>
      <c r="D491" s="91" t="str">
        <f t="shared" si="62"/>
        <v/>
      </c>
      <c r="E491" s="129"/>
      <c r="F491" s="91" t="str">
        <f t="shared" si="63"/>
        <v/>
      </c>
      <c r="G491" s="91" t="str">
        <f t="shared" si="64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5"/>
        <v/>
      </c>
      <c r="S491" s="86" t="str">
        <f t="shared" si="66"/>
        <v/>
      </c>
      <c r="T491" s="86" t="str">
        <f t="shared" si="67"/>
        <v/>
      </c>
      <c r="AD491" s="86" t="s">
        <v>1504</v>
      </c>
      <c r="AE491" s="86" t="s">
        <v>1505</v>
      </c>
      <c r="AF491" s="86" t="str">
        <f t="shared" si="68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1"/>
        <v/>
      </c>
      <c r="C492" s="96"/>
      <c r="D492" s="91" t="str">
        <f t="shared" si="62"/>
        <v/>
      </c>
      <c r="E492" s="129"/>
      <c r="F492" s="91" t="str">
        <f t="shared" si="63"/>
        <v/>
      </c>
      <c r="G492" s="91" t="str">
        <f t="shared" si="64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5"/>
        <v/>
      </c>
      <c r="S492" s="86" t="str">
        <f t="shared" si="66"/>
        <v/>
      </c>
      <c r="T492" s="86" t="str">
        <f t="shared" si="67"/>
        <v/>
      </c>
      <c r="AD492" s="86" t="s">
        <v>1506</v>
      </c>
      <c r="AE492" s="86" t="s">
        <v>1507</v>
      </c>
      <c r="AF492" s="86" t="str">
        <f t="shared" si="68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1"/>
        <v/>
      </c>
      <c r="C493" s="96"/>
      <c r="D493" s="91" t="str">
        <f t="shared" si="62"/>
        <v/>
      </c>
      <c r="E493" s="129"/>
      <c r="F493" s="91" t="str">
        <f t="shared" si="63"/>
        <v/>
      </c>
      <c r="G493" s="91" t="str">
        <f t="shared" si="64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5"/>
        <v/>
      </c>
      <c r="S493" s="86" t="str">
        <f t="shared" si="66"/>
        <v/>
      </c>
      <c r="T493" s="86" t="str">
        <f t="shared" si="67"/>
        <v/>
      </c>
      <c r="AD493" s="86" t="s">
        <v>1508</v>
      </c>
      <c r="AE493" s="86" t="s">
        <v>1509</v>
      </c>
      <c r="AF493" s="86" t="str">
        <f t="shared" si="68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1"/>
        <v/>
      </c>
      <c r="C494" s="96"/>
      <c r="D494" s="91" t="str">
        <f t="shared" si="62"/>
        <v/>
      </c>
      <c r="E494" s="129"/>
      <c r="F494" s="91" t="str">
        <f t="shared" si="63"/>
        <v/>
      </c>
      <c r="G494" s="91" t="str">
        <f t="shared" si="64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5"/>
        <v/>
      </c>
      <c r="S494" s="86" t="str">
        <f t="shared" si="66"/>
        <v/>
      </c>
      <c r="T494" s="86" t="str">
        <f t="shared" si="67"/>
        <v/>
      </c>
      <c r="AD494" s="86" t="s">
        <v>1510</v>
      </c>
      <c r="AE494" s="86" t="s">
        <v>1511</v>
      </c>
      <c r="AF494" s="86" t="str">
        <f t="shared" si="68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1"/>
        <v/>
      </c>
      <c r="C495" s="96"/>
      <c r="D495" s="91" t="str">
        <f t="shared" si="62"/>
        <v/>
      </c>
      <c r="E495" s="129"/>
      <c r="F495" s="91" t="str">
        <f t="shared" si="63"/>
        <v/>
      </c>
      <c r="G495" s="91" t="str">
        <f t="shared" si="64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5"/>
        <v/>
      </c>
      <c r="S495" s="86" t="str">
        <f t="shared" si="66"/>
        <v/>
      </c>
      <c r="T495" s="86" t="str">
        <f t="shared" si="67"/>
        <v/>
      </c>
      <c r="AD495" s="86" t="s">
        <v>1512</v>
      </c>
      <c r="AE495" s="86" t="s">
        <v>1513</v>
      </c>
      <c r="AF495" s="86" t="str">
        <f t="shared" si="68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1"/>
        <v/>
      </c>
      <c r="C496" s="96"/>
      <c r="D496" s="91" t="str">
        <f t="shared" si="62"/>
        <v/>
      </c>
      <c r="E496" s="129"/>
      <c r="F496" s="91" t="str">
        <f t="shared" si="63"/>
        <v/>
      </c>
      <c r="G496" s="91" t="str">
        <f t="shared" si="64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5"/>
        <v/>
      </c>
      <c r="S496" s="86" t="str">
        <f t="shared" si="66"/>
        <v/>
      </c>
      <c r="T496" s="86" t="str">
        <f t="shared" si="67"/>
        <v/>
      </c>
      <c r="AD496" s="86" t="s">
        <v>1514</v>
      </c>
      <c r="AE496" s="86" t="s">
        <v>1515</v>
      </c>
      <c r="AF496" s="86" t="str">
        <f t="shared" si="68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1"/>
        <v/>
      </c>
      <c r="C497" s="96"/>
      <c r="D497" s="91" t="str">
        <f t="shared" si="62"/>
        <v/>
      </c>
      <c r="E497" s="129"/>
      <c r="F497" s="91" t="str">
        <f t="shared" si="63"/>
        <v/>
      </c>
      <c r="G497" s="91" t="str">
        <f t="shared" si="64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5"/>
        <v/>
      </c>
      <c r="S497" s="86" t="str">
        <f t="shared" si="66"/>
        <v/>
      </c>
      <c r="T497" s="86" t="str">
        <f t="shared" si="67"/>
        <v/>
      </c>
      <c r="AD497" s="86" t="s">
        <v>1516</v>
      </c>
      <c r="AE497" s="86" t="s">
        <v>1517</v>
      </c>
      <c r="AF497" s="86" t="str">
        <f t="shared" si="68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1"/>
        <v/>
      </c>
      <c r="C498" s="96"/>
      <c r="D498" s="91" t="str">
        <f t="shared" si="62"/>
        <v/>
      </c>
      <c r="E498" s="129"/>
      <c r="F498" s="91" t="str">
        <f t="shared" si="63"/>
        <v/>
      </c>
      <c r="G498" s="91" t="str">
        <f t="shared" si="64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5"/>
        <v/>
      </c>
      <c r="S498" s="86" t="str">
        <f t="shared" si="66"/>
        <v/>
      </c>
      <c r="T498" s="86" t="str">
        <f t="shared" si="67"/>
        <v/>
      </c>
      <c r="AD498" s="86" t="s">
        <v>1518</v>
      </c>
      <c r="AE498" s="86" t="s">
        <v>1519</v>
      </c>
      <c r="AF498" s="86" t="str">
        <f t="shared" si="68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1"/>
        <v/>
      </c>
      <c r="C499" s="96"/>
      <c r="D499" s="91" t="str">
        <f t="shared" si="62"/>
        <v/>
      </c>
      <c r="E499" s="129"/>
      <c r="F499" s="91" t="str">
        <f t="shared" si="63"/>
        <v/>
      </c>
      <c r="G499" s="91" t="str">
        <f t="shared" si="64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5"/>
        <v/>
      </c>
      <c r="S499" s="86" t="str">
        <f t="shared" si="66"/>
        <v/>
      </c>
      <c r="T499" s="86" t="str">
        <f t="shared" si="67"/>
        <v/>
      </c>
      <c r="AD499" s="86" t="s">
        <v>1520</v>
      </c>
      <c r="AE499" s="86" t="s">
        <v>1521</v>
      </c>
      <c r="AF499" s="86" t="str">
        <f t="shared" si="68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1"/>
        <v/>
      </c>
      <c r="C500" s="96"/>
      <c r="D500" s="91" t="str">
        <f t="shared" si="62"/>
        <v/>
      </c>
      <c r="E500" s="129"/>
      <c r="F500" s="91" t="str">
        <f t="shared" si="63"/>
        <v/>
      </c>
      <c r="G500" s="91" t="str">
        <f t="shared" si="64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5"/>
        <v/>
      </c>
      <c r="S500" s="86" t="str">
        <f t="shared" si="66"/>
        <v/>
      </c>
      <c r="T500" s="86" t="str">
        <f t="shared" si="67"/>
        <v/>
      </c>
      <c r="AD500" s="86" t="s">
        <v>1522</v>
      </c>
      <c r="AE500" s="86" t="s">
        <v>1523</v>
      </c>
      <c r="AF500" s="86" t="str">
        <f t="shared" si="68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1"/>
        <v/>
      </c>
      <c r="C501" s="96"/>
      <c r="D501" s="91" t="str">
        <f t="shared" si="62"/>
        <v/>
      </c>
      <c r="E501" s="129"/>
      <c r="F501" s="91" t="str">
        <f t="shared" si="63"/>
        <v/>
      </c>
      <c r="G501" s="91" t="str">
        <f t="shared" si="64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5"/>
        <v/>
      </c>
      <c r="S501" s="86" t="str">
        <f t="shared" si="66"/>
        <v/>
      </c>
      <c r="T501" s="86" t="str">
        <f t="shared" si="67"/>
        <v/>
      </c>
      <c r="AD501" s="86" t="s">
        <v>1524</v>
      </c>
      <c r="AE501" s="86" t="s">
        <v>1525</v>
      </c>
      <c r="AF501" s="86" t="str">
        <f t="shared" si="68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8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8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8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8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8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8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8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8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8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8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8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8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8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8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8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8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8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8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69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69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69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69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69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69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69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69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69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69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69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69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69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69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69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69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69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69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69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69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69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69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69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69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69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69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69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69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69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69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69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69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69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69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69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69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69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69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69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69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69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69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69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69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69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69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69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69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69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69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69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69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69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69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69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69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69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69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69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69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69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69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69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69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0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0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0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0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0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0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0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0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0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0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0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0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0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0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0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0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0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0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0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0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0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0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0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0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0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0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0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0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0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0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0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0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0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0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0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0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0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0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0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0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0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0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0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0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0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0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0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0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0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0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0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0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0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0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0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0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0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0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0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0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0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0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0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0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1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1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1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1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1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1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1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1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1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1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1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1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1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1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1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1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1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1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1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1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1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1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1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1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1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1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1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1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1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1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1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1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1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1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1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1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1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1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1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1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1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1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1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1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1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1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1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1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1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1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1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1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1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1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1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1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1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1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1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1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1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1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1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1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2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2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2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2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2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2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2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2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2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2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2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2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2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2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2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2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2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2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2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2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2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2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2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2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2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2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2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2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2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2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2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2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2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2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2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2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2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2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2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2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2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2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2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2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2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2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2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2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2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2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2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2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2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2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2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2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2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2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2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2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2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2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2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2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3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3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3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3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3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3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3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3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3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3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3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3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3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3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3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3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3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3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3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3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3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3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3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3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3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3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3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3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3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3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3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3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3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3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3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3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3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3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3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3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3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3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3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3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3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3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3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3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3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3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3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3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3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3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3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3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3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3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3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3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3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3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3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3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4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4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4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4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4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4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4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4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4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4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4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4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4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4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4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4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4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4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4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4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4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4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4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4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4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4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4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4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4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4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4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4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4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4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4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4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4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4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4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4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4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4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4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4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4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4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4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4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4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4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4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4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4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4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4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4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4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4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4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4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4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4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4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4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5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5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5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5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5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5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5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5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5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5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5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5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5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5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5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5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5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5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5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5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5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5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5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5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5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5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5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5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5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5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5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5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5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5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5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5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5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5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5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5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5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5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5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5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5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5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5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5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5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5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5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5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5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5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5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5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5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5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5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5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5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5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5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6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6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6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6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6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6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6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6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6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6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6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6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6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6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6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6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6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6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6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6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6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6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6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6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6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6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6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6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6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6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6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6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6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6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6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6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6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6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6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6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6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6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6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6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6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6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6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6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6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6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6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6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6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6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6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6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6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6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6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6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6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6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6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6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7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7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7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7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7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7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7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7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7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7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7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7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7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7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7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7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7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7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7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7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7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7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7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7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7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7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7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7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7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7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7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7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7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7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7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7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7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7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7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7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7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7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7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7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7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7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7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7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7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7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7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7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7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7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7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7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7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7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7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38"/>
  <sheetViews>
    <sheetView zoomScale="80" zoomScaleNormal="80" workbookViewId="0">
      <selection activeCell="K16" sqref="K16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9" ht="21" customHeight="1">
      <c r="B2" s="365" t="s">
        <v>5265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46281</v>
      </c>
      <c r="E5" s="3"/>
      <c r="F5" s="3"/>
      <c r="G5" s="3">
        <v>30000</v>
      </c>
      <c r="H5" s="3"/>
      <c r="I5" s="3"/>
      <c r="J5" s="3"/>
      <c r="K5" s="3">
        <v>16281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2229189</v>
      </c>
      <c r="E6" s="12">
        <f>+'A.1 PRIHODI'!E8</f>
        <v>1509170</v>
      </c>
      <c r="F6" s="12">
        <f>+'A.1 PRIHODI'!F8</f>
        <v>34210</v>
      </c>
      <c r="G6" s="12">
        <f>+'A.1 PRIHODI'!G8</f>
        <v>119450</v>
      </c>
      <c r="H6" s="12">
        <f>+'A.1 PRIHODI'!H8</f>
        <v>0</v>
      </c>
      <c r="I6" s="12">
        <f>+'A.1 PRIHODI'!I8+'B. RAČUN FIN'!I6</f>
        <v>0</v>
      </c>
      <c r="J6" s="12">
        <f>+'A.1 PRIHODI'!J8</f>
        <v>0</v>
      </c>
      <c r="K6" s="12">
        <f>+'A.1 PRIHODI'!K8</f>
        <v>324040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242319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0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-124712</v>
      </c>
      <c r="E7" s="197"/>
      <c r="F7" s="197"/>
      <c r="G7" s="197">
        <v>-70123</v>
      </c>
      <c r="H7" s="197"/>
      <c r="I7" s="197"/>
      <c r="J7" s="197"/>
      <c r="K7" s="197">
        <v>-54589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2150758</v>
      </c>
      <c r="E8" s="12">
        <f>+E5+E6+E7</f>
        <v>1509170</v>
      </c>
      <c r="F8" s="12">
        <f t="shared" ref="F8:W8" si="1">+F5+F6+F7</f>
        <v>34210</v>
      </c>
      <c r="G8" s="12">
        <f t="shared" si="1"/>
        <v>79327</v>
      </c>
      <c r="H8" s="12">
        <f t="shared" si="1"/>
        <v>0</v>
      </c>
      <c r="I8" s="12">
        <f t="shared" si="1"/>
        <v>0</v>
      </c>
      <c r="J8" s="12">
        <f t="shared" si="1"/>
        <v>0</v>
      </c>
      <c r="K8" s="12">
        <f t="shared" si="1"/>
        <v>285732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242319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0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2150758</v>
      </c>
      <c r="E9" s="82">
        <f>+'A.2 RASHODI'!E4+'B. RAČUN FIN'!E11</f>
        <v>1509170</v>
      </c>
      <c r="F9" s="82">
        <f>+'A.2 RASHODI'!F4+'B. RAČUN FIN'!F11</f>
        <v>34210</v>
      </c>
      <c r="G9" s="82">
        <f>+'A.2 RASHODI'!G4+'B. RAČUN FIN'!G11</f>
        <v>79327</v>
      </c>
      <c r="H9" s="82">
        <f>+'A.2 RASHODI'!H4+'B. RAČUN FIN'!H11</f>
        <v>0</v>
      </c>
      <c r="I9" s="82">
        <f>+'A.2 RASHODI'!I4+'B. RAČUN FIN'!I11</f>
        <v>0</v>
      </c>
      <c r="J9" s="82">
        <f>+'A.2 RASHODI'!J4+'B. RAČUN FIN'!J11</f>
        <v>0</v>
      </c>
      <c r="K9" s="82">
        <f>+'A.2 RASHODI'!K4+'B. RAČUN FIN'!K11</f>
        <v>285732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0</v>
      </c>
      <c r="O9" s="82">
        <f>+'A.2 RASHODI'!O4+'B. RAČUN FIN'!O11</f>
        <v>242319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0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124712</v>
      </c>
      <c r="E13" s="131">
        <f t="shared" ref="E13:W13" si="4">-E7</f>
        <v>0</v>
      </c>
      <c r="F13" s="131">
        <f t="shared" si="4"/>
        <v>0</v>
      </c>
      <c r="G13" s="131">
        <f t="shared" si="4"/>
        <v>70123</v>
      </c>
      <c r="H13" s="131">
        <f t="shared" si="4"/>
        <v>0</v>
      </c>
      <c r="I13" s="131">
        <f t="shared" si="4"/>
        <v>0</v>
      </c>
      <c r="J13" s="131">
        <f t="shared" si="4"/>
        <v>0</v>
      </c>
      <c r="K13" s="131">
        <f t="shared" si="4"/>
        <v>54589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1799386</v>
      </c>
      <c r="E14" s="12">
        <f>+'A.1 PRIHODI'!E22</f>
        <v>1509170</v>
      </c>
      <c r="F14" s="12">
        <f>+'A.1 PRIHODI'!F22</f>
        <v>0</v>
      </c>
      <c r="G14" s="12">
        <f>+'A.1 PRIHODI'!G22</f>
        <v>145000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0</v>
      </c>
      <c r="K14" s="12">
        <f>+'A.1 PRIHODI'!K22</f>
        <v>145216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0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-128678</v>
      </c>
      <c r="E15" s="65"/>
      <c r="F15" s="65"/>
      <c r="G15" s="65">
        <v>-126678</v>
      </c>
      <c r="H15" s="65"/>
      <c r="I15" s="65"/>
      <c r="J15" s="65"/>
      <c r="K15" s="65">
        <v>-2000</v>
      </c>
      <c r="L15" s="65"/>
      <c r="M15" s="3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1795420</v>
      </c>
      <c r="E16" s="12">
        <f>+E13+E14+E15</f>
        <v>1509170</v>
      </c>
      <c r="F16" s="12">
        <f t="shared" ref="F16:W16" si="5">+F13+F14+F15</f>
        <v>0</v>
      </c>
      <c r="G16" s="12">
        <f t="shared" si="5"/>
        <v>88445</v>
      </c>
      <c r="H16" s="12">
        <f t="shared" si="5"/>
        <v>0</v>
      </c>
      <c r="I16" s="12">
        <f t="shared" si="5"/>
        <v>0</v>
      </c>
      <c r="J16" s="12">
        <f t="shared" si="5"/>
        <v>0</v>
      </c>
      <c r="K16" s="12">
        <f t="shared" si="5"/>
        <v>197805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0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1795420</v>
      </c>
      <c r="E17" s="82">
        <f>+'A.2 RASHODI'!E21+'B. RAČUN FIN'!E22</f>
        <v>1509170</v>
      </c>
      <c r="F17" s="82">
        <f>+'A.2 RASHODI'!F21+'B. RAČUN FIN'!F22</f>
        <v>0</v>
      </c>
      <c r="G17" s="82">
        <f>+'A.2 RASHODI'!G21+'B. RAČUN FIN'!G22</f>
        <v>88445</v>
      </c>
      <c r="H17" s="82">
        <f>+'A.2 RASHODI'!H21+'B. RAČUN FIN'!H22</f>
        <v>0</v>
      </c>
      <c r="I17" s="82">
        <f>+'A.2 RASHODI'!I21+'B. RAČUN FIN'!I22</f>
        <v>0</v>
      </c>
      <c r="J17" s="82">
        <f>+'A.2 RASHODI'!J21+'B. RAČUN FIN'!J22</f>
        <v>0</v>
      </c>
      <c r="K17" s="82">
        <f>+'A.2 RASHODI'!K21+'B. RAČUN FIN'!K22</f>
        <v>197805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0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128678</v>
      </c>
      <c r="E21" s="131">
        <f t="shared" ref="E21:W21" si="8">-E15</f>
        <v>0</v>
      </c>
      <c r="F21" s="131">
        <f t="shared" si="8"/>
        <v>0</v>
      </c>
      <c r="G21" s="131">
        <f t="shared" si="8"/>
        <v>126678</v>
      </c>
      <c r="H21" s="131">
        <f t="shared" si="8"/>
        <v>0</v>
      </c>
      <c r="I21" s="131">
        <f t="shared" si="8"/>
        <v>0</v>
      </c>
      <c r="J21" s="131">
        <f t="shared" si="8"/>
        <v>0</v>
      </c>
      <c r="K21" s="131">
        <f t="shared" si="8"/>
        <v>2000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1770992</v>
      </c>
      <c r="E22" s="12">
        <f>+'A.1 PRIHODI'!E36</f>
        <v>1509170</v>
      </c>
      <c r="F22" s="12">
        <f>+'A.1 PRIHODI'!F36</f>
        <v>0</v>
      </c>
      <c r="G22" s="12">
        <f>+'A.1 PRIHODI'!G36</f>
        <v>159000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102822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-130367</v>
      </c>
      <c r="E23" s="65"/>
      <c r="F23" s="65"/>
      <c r="G23" s="65">
        <v>-130367</v>
      </c>
      <c r="H23" s="65"/>
      <c r="I23" s="65"/>
      <c r="J23" s="65"/>
      <c r="K23" s="65">
        <v>0</v>
      </c>
      <c r="L23" s="65"/>
      <c r="M23" s="3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1769303</v>
      </c>
      <c r="E24" s="12">
        <f>+E21+E22+E23</f>
        <v>1509170</v>
      </c>
      <c r="F24" s="12">
        <f t="shared" ref="F24:W24" si="9">+F21+F22+F23</f>
        <v>0</v>
      </c>
      <c r="G24" s="12">
        <f t="shared" si="9"/>
        <v>155311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104822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1769303</v>
      </c>
      <c r="E25" s="82">
        <f>+'A.2 RASHODI'!E38+'B. RAČUN FIN'!E33</f>
        <v>1509170</v>
      </c>
      <c r="F25" s="82">
        <f>+'A.2 RASHODI'!F38+'B. RAČUN FIN'!F33</f>
        <v>0</v>
      </c>
      <c r="G25" s="82">
        <f>+'A.2 RASHODI'!G38+'B. RAČUN FIN'!G33</f>
        <v>155311</v>
      </c>
      <c r="H25" s="82">
        <f>+'A.2 RASHODI'!H38+'B. RAČUN FIN'!H33</f>
        <v>0</v>
      </c>
      <c r="I25" s="82">
        <f>+'A.2 RASHODI'!I38+'B. RAČUN FIN'!I33</f>
        <v>0</v>
      </c>
      <c r="J25" s="82">
        <f>+'A.2 RASHODI'!J38+'B. RAČUN FIN'!J33</f>
        <v>0</v>
      </c>
      <c r="K25" s="82">
        <f>+'A.2 RASHODI'!K38+'B. RAČUN FIN'!K33</f>
        <v>104822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0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V59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5" t="s">
        <v>5087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</row>
    <row r="2" spans="1:22" ht="15.6" customHeight="1"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</row>
    <row r="3" spans="1:22" ht="15.6" customHeight="1">
      <c r="B3" s="365" t="s">
        <v>5088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</row>
    <row r="4" spans="1:22" ht="15.6" customHeight="1"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  <c r="O4" s="365"/>
      <c r="P4" s="365"/>
      <c r="Q4" s="365"/>
      <c r="R4" s="365"/>
      <c r="S4" s="365"/>
      <c r="T4" s="365"/>
      <c r="U4" s="365"/>
      <c r="V4" s="365"/>
    </row>
    <row r="5" spans="1:22" ht="15.6" customHeight="1">
      <c r="B5" s="365" t="s">
        <v>5112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65"/>
      <c r="V5" s="365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2229189</v>
      </c>
      <c r="E8" s="69">
        <f>+E19+E16</f>
        <v>1509170</v>
      </c>
      <c r="F8" s="69">
        <f>+F19+F16</f>
        <v>34210</v>
      </c>
      <c r="G8" s="69">
        <f>+G19+G16</f>
        <v>119450</v>
      </c>
      <c r="H8" s="69">
        <f t="shared" ref="H8:V8" si="0">+H19+H16</f>
        <v>0</v>
      </c>
      <c r="I8" s="69">
        <f t="shared" si="0"/>
        <v>0</v>
      </c>
      <c r="J8" s="69">
        <f>+J19+J16</f>
        <v>0</v>
      </c>
      <c r="K8" s="69">
        <f t="shared" si="0"/>
        <v>324040</v>
      </c>
      <c r="L8" s="69">
        <f t="shared" si="0"/>
        <v>0</v>
      </c>
      <c r="M8" s="69">
        <f t="shared" si="0"/>
        <v>0</v>
      </c>
      <c r="N8" s="69">
        <f t="shared" si="0"/>
        <v>0</v>
      </c>
      <c r="O8" s="69">
        <f t="shared" si="0"/>
        <v>242319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0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566359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0</v>
      </c>
      <c r="K10" s="132">
        <f>SUMIFS('Unos prihoda i primitaka'!$G$3:$G$501,'Unos prihoda i primitaka'!$C$3:$C$501,"=52",'Unos prihoda i primitaka'!$L$3:$L$501,"=63")</f>
        <v>324040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0</v>
      </c>
      <c r="O10" s="132">
        <f>SUMIFS('Unos prihoda i primitaka'!$G$3:$G$501,'Unos prihoda i primitaka'!$C$3:$C$501,"=563",'Unos prihoda i primitaka'!$L$3:$L$501,"=63")</f>
        <v>242319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0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0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0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0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119450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119450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0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1543380</v>
      </c>
      <c r="E14" s="132">
        <f>SUMIFS('Unos prihoda i primitaka'!$G$3:$G$501,'Unos prihoda i primitaka'!$C$3:$C$501,"=11",'Unos prihoda i primitaka'!$L$3:$L$501,"=67")</f>
        <v>1509170</v>
      </c>
      <c r="F14" s="132">
        <f>SUMIFS('Unos prihoda i primitaka'!$G$3:$G$501,'Unos prihoda i primitaka'!$C$3:$C$501,"=12",'Unos prihoda i primitaka'!$L$3:$L$501,"=67")</f>
        <v>34210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2229189</v>
      </c>
      <c r="E16" s="4">
        <f t="shared" ref="E16:V16" si="2">SUM(E9:E15)</f>
        <v>1509170</v>
      </c>
      <c r="F16" s="4">
        <f t="shared" si="2"/>
        <v>34210</v>
      </c>
      <c r="G16" s="4">
        <f t="shared" si="2"/>
        <v>119450</v>
      </c>
      <c r="H16" s="4">
        <f t="shared" si="2"/>
        <v>0</v>
      </c>
      <c r="I16" s="4">
        <f t="shared" si="2"/>
        <v>0</v>
      </c>
      <c r="J16" s="4">
        <f t="shared" si="2"/>
        <v>0</v>
      </c>
      <c r="K16" s="4">
        <f t="shared" si="2"/>
        <v>324040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242319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1799386</v>
      </c>
      <c r="E22" s="69">
        <f t="shared" ref="E22:V22" si="4">+E33+E30</f>
        <v>1509170</v>
      </c>
      <c r="F22" s="69">
        <f t="shared" si="4"/>
        <v>0</v>
      </c>
      <c r="G22" s="69">
        <f t="shared" si="4"/>
        <v>145000</v>
      </c>
      <c r="H22" s="69">
        <f t="shared" si="4"/>
        <v>0</v>
      </c>
      <c r="I22" s="69">
        <f t="shared" si="4"/>
        <v>0</v>
      </c>
      <c r="J22" s="69">
        <f t="shared" si="4"/>
        <v>0</v>
      </c>
      <c r="K22" s="69">
        <f t="shared" si="4"/>
        <v>145216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0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145216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145216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0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0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0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0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145000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145000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0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1509170</v>
      </c>
      <c r="E28" s="132">
        <f>SUMIFS('Unos prihoda i primitaka'!$H$3:$H$501,'Unos prihoda i primitaka'!$C$3:$C$501,"=11",'Unos prihoda i primitaka'!$L$3:$L$501,"=67")</f>
        <v>1509170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1799386</v>
      </c>
      <c r="E30" s="4">
        <f t="shared" ref="E30:V30" si="6">SUM(E23:E29)</f>
        <v>1509170</v>
      </c>
      <c r="F30" s="4">
        <f t="shared" si="6"/>
        <v>0</v>
      </c>
      <c r="G30" s="4">
        <f t="shared" si="6"/>
        <v>145000</v>
      </c>
      <c r="H30" s="4">
        <f t="shared" si="6"/>
        <v>0</v>
      </c>
      <c r="I30" s="4">
        <f t="shared" si="6"/>
        <v>0</v>
      </c>
      <c r="J30" s="4">
        <f t="shared" si="6"/>
        <v>0</v>
      </c>
      <c r="K30" s="4">
        <f t="shared" si="6"/>
        <v>145216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0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1770992</v>
      </c>
      <c r="E36" s="69">
        <f t="shared" ref="E36:V36" si="9">+E47+E44</f>
        <v>1509170</v>
      </c>
      <c r="F36" s="69">
        <f t="shared" si="9"/>
        <v>0</v>
      </c>
      <c r="G36" s="69">
        <f t="shared" si="9"/>
        <v>159000</v>
      </c>
      <c r="H36" s="69">
        <f t="shared" si="9"/>
        <v>0</v>
      </c>
      <c r="I36" s="69">
        <f t="shared" si="9"/>
        <v>0</v>
      </c>
      <c r="J36" s="69">
        <f t="shared" si="9"/>
        <v>0</v>
      </c>
      <c r="K36" s="69">
        <f t="shared" si="9"/>
        <v>102822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0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102822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102822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0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0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0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0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159000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159000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0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1509170</v>
      </c>
      <c r="E42" s="132">
        <f>SUMIFS('Unos prihoda i primitaka'!$I$3:$I$501,'Unos prihoda i primitaka'!$C$3:$C$501,"=11",'Unos prihoda i primitaka'!$L$3:$L$501,"=67")</f>
        <v>1509170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1770992</v>
      </c>
      <c r="E44" s="4">
        <f t="shared" ref="E44:V44" si="10">SUM(E37:E43)</f>
        <v>1509170</v>
      </c>
      <c r="F44" s="4">
        <f t="shared" si="10"/>
        <v>0</v>
      </c>
      <c r="G44" s="4">
        <f t="shared" si="10"/>
        <v>159000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102822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5" t="s">
        <v>5114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2150758</v>
      </c>
      <c r="E4" s="70">
        <f>E5+E13</f>
        <v>1509170</v>
      </c>
      <c r="F4" s="70">
        <f t="shared" ref="F4:W4" si="0">F5+F13</f>
        <v>34210</v>
      </c>
      <c r="G4" s="70">
        <f t="shared" si="0"/>
        <v>79327</v>
      </c>
      <c r="H4" s="70">
        <f t="shared" si="0"/>
        <v>0</v>
      </c>
      <c r="I4" s="70">
        <f t="shared" si="0"/>
        <v>0</v>
      </c>
      <c r="J4" s="70">
        <f t="shared" si="0"/>
        <v>0</v>
      </c>
      <c r="K4" s="70">
        <f>K5+K13</f>
        <v>285732</v>
      </c>
      <c r="L4" s="70">
        <f t="shared" si="0"/>
        <v>0</v>
      </c>
      <c r="M4" s="70">
        <f t="shared" si="0"/>
        <v>0</v>
      </c>
      <c r="N4" s="70">
        <f t="shared" si="0"/>
        <v>0</v>
      </c>
      <c r="O4" s="70">
        <f t="shared" si="0"/>
        <v>242319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0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2132151</v>
      </c>
      <c r="E5" s="78">
        <f t="shared" ref="E5:G5" si="2">SUM(E6:E12)</f>
        <v>1503563</v>
      </c>
      <c r="F5" s="78">
        <f t="shared" si="2"/>
        <v>34210</v>
      </c>
      <c r="G5" s="78">
        <f t="shared" si="2"/>
        <v>79327</v>
      </c>
      <c r="H5" s="78">
        <f>SUM(H6:H12)</f>
        <v>0</v>
      </c>
      <c r="I5" s="78">
        <f t="shared" ref="I5:K5" si="3">SUM(I6:I12)</f>
        <v>0</v>
      </c>
      <c r="J5" s="78">
        <f t="shared" si="3"/>
        <v>0</v>
      </c>
      <c r="K5" s="78">
        <f t="shared" si="3"/>
        <v>272732</v>
      </c>
      <c r="L5" s="78">
        <f>SUM(L6:L12)</f>
        <v>0</v>
      </c>
      <c r="M5" s="78">
        <f t="shared" ref="M5:O5" si="4">SUM(M6:M12)</f>
        <v>0</v>
      </c>
      <c r="N5" s="78">
        <f t="shared" si="4"/>
        <v>0</v>
      </c>
      <c r="O5" s="78">
        <f t="shared" si="4"/>
        <v>242319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0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1502250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1341379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46407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114464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624083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162184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34210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30420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154950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242319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2000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2000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0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0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3318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3318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500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500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18607</v>
      </c>
      <c r="E13" s="79">
        <f t="shared" ref="E13:G13" si="6">SUM(E14:E18)</f>
        <v>5607</v>
      </c>
      <c r="F13" s="79">
        <f t="shared" si="6"/>
        <v>0</v>
      </c>
      <c r="G13" s="79">
        <f t="shared" si="6"/>
        <v>0</v>
      </c>
      <c r="H13" s="79">
        <f>SUM(H14:H18)</f>
        <v>0</v>
      </c>
      <c r="I13" s="79">
        <f t="shared" ref="I13:K13" si="7">SUM(I14:I18)</f>
        <v>0</v>
      </c>
      <c r="J13" s="79">
        <f t="shared" si="7"/>
        <v>0</v>
      </c>
      <c r="K13" s="79">
        <f t="shared" si="7"/>
        <v>13000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18607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5607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13000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1795420</v>
      </c>
      <c r="E21" s="70">
        <f>+E22+E30</f>
        <v>1509170</v>
      </c>
      <c r="F21" s="70">
        <f t="shared" ref="F21:W21" si="11">+F22+F30</f>
        <v>0</v>
      </c>
      <c r="G21" s="70">
        <f t="shared" si="11"/>
        <v>88445</v>
      </c>
      <c r="H21" s="70">
        <f t="shared" si="11"/>
        <v>0</v>
      </c>
      <c r="I21" s="70">
        <f t="shared" si="11"/>
        <v>0</v>
      </c>
      <c r="J21" s="70">
        <f t="shared" si="11"/>
        <v>0</v>
      </c>
      <c r="K21" s="70">
        <f t="shared" si="11"/>
        <v>197805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0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1772813</v>
      </c>
      <c r="E22" s="78">
        <f t="shared" ref="E22:W22" si="12">SUM(E23:E29)</f>
        <v>1503563</v>
      </c>
      <c r="F22" s="78">
        <f t="shared" si="12"/>
        <v>0</v>
      </c>
      <c r="G22" s="78">
        <f t="shared" si="12"/>
        <v>85445</v>
      </c>
      <c r="H22" s="78">
        <f>SUM(H23:H29)</f>
        <v>0</v>
      </c>
      <c r="I22" s="78">
        <f t="shared" si="12"/>
        <v>0</v>
      </c>
      <c r="J22" s="78">
        <f t="shared" si="12"/>
        <v>0</v>
      </c>
      <c r="K22" s="78">
        <f t="shared" si="12"/>
        <v>183805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0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1492977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1341379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46615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104983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277336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162184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36330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78822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2000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2000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0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0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0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500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500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22607</v>
      </c>
      <c r="E30" s="79">
        <f t="shared" ref="E30:G30" si="13">SUM(E31:E35)</f>
        <v>5607</v>
      </c>
      <c r="F30" s="79">
        <f t="shared" si="13"/>
        <v>0</v>
      </c>
      <c r="G30" s="79">
        <f t="shared" si="13"/>
        <v>3000</v>
      </c>
      <c r="H30" s="79">
        <f>SUM(H31:H35)</f>
        <v>0</v>
      </c>
      <c r="I30" s="79">
        <f t="shared" ref="I30:K30" si="14">SUM(I31:I35)</f>
        <v>0</v>
      </c>
      <c r="J30" s="79">
        <f t="shared" si="14"/>
        <v>0</v>
      </c>
      <c r="K30" s="79">
        <f t="shared" si="14"/>
        <v>14000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22607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5607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3000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14000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1769303</v>
      </c>
      <c r="E38" s="70">
        <f>E39+E47</f>
        <v>1509170</v>
      </c>
      <c r="F38" s="70">
        <f t="shared" ref="F38:W38" si="18">F39+F47</f>
        <v>0</v>
      </c>
      <c r="G38" s="70">
        <f t="shared" si="18"/>
        <v>155311</v>
      </c>
      <c r="H38" s="70">
        <f t="shared" si="18"/>
        <v>0</v>
      </c>
      <c r="I38" s="70">
        <f t="shared" si="18"/>
        <v>0</v>
      </c>
      <c r="J38" s="70">
        <f t="shared" si="18"/>
        <v>0</v>
      </c>
      <c r="K38" s="70">
        <f t="shared" si="18"/>
        <v>104822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0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1750696</v>
      </c>
      <c r="E39" s="78">
        <f t="shared" ref="E39:G39" si="19">SUM(E40:E46)</f>
        <v>1503563</v>
      </c>
      <c r="F39" s="78">
        <f t="shared" si="19"/>
        <v>0</v>
      </c>
      <c r="G39" s="78">
        <f t="shared" si="19"/>
        <v>142311</v>
      </c>
      <c r="H39" s="78">
        <f>SUM(H40:H46)</f>
        <v>0</v>
      </c>
      <c r="I39" s="78">
        <f t="shared" ref="I39:K39" si="20">SUM(I40:I46)</f>
        <v>0</v>
      </c>
      <c r="J39" s="78">
        <f t="shared" si="20"/>
        <v>0</v>
      </c>
      <c r="K39" s="78">
        <f t="shared" si="20"/>
        <v>104822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0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1472558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1341379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53911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77268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275438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162184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85700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27554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2000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2000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0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700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700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18607</v>
      </c>
      <c r="E47" s="79">
        <f t="shared" ref="E47:G47" si="23">SUM(E48:E52)</f>
        <v>5607</v>
      </c>
      <c r="F47" s="79">
        <f t="shared" si="23"/>
        <v>0</v>
      </c>
      <c r="G47" s="79">
        <f t="shared" si="23"/>
        <v>13000</v>
      </c>
      <c r="H47" s="79">
        <f>SUM(H48:H52)</f>
        <v>0</v>
      </c>
      <c r="I47" s="79">
        <f t="shared" ref="I47:K47" si="24">SUM(I48:I52)</f>
        <v>0</v>
      </c>
      <c r="J47" s="79">
        <f t="shared" si="24"/>
        <v>0</v>
      </c>
      <c r="K47" s="79">
        <f t="shared" si="24"/>
        <v>0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18607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5607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13000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5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6" sqref="C6 C9 C11 C14 C25 C28 C30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5" t="s">
        <v>5116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2150758</v>
      </c>
      <c r="D5" s="339">
        <f t="shared" ref="D5:E5" si="0">+D6+D9+D11+D14+D25+D28+D30</f>
        <v>1795420</v>
      </c>
      <c r="E5" s="339">
        <f t="shared" si="0"/>
        <v>1769303</v>
      </c>
    </row>
    <row r="6" spans="1:193">
      <c r="A6" s="312">
        <v>1</v>
      </c>
      <c r="B6" s="67" t="s">
        <v>5131</v>
      </c>
      <c r="C6" s="338">
        <f>+C7+C8</f>
        <v>1543380</v>
      </c>
      <c r="D6" s="338">
        <f t="shared" ref="D6:E6" si="1">+D7+D8</f>
        <v>1509170</v>
      </c>
      <c r="E6" s="338">
        <f t="shared" si="1"/>
        <v>1509170</v>
      </c>
    </row>
    <row r="7" spans="1:193">
      <c r="A7" s="309">
        <v>11</v>
      </c>
      <c r="B7" s="48" t="s">
        <v>5118</v>
      </c>
      <c r="C7" s="337">
        <f>+'A.2 RASHODI'!E4</f>
        <v>1509170</v>
      </c>
      <c r="D7" s="337">
        <f>+'A.2 RASHODI'!E21</f>
        <v>1509170</v>
      </c>
      <c r="E7" s="337">
        <f>+'A.2 RASHODI'!E38</f>
        <v>1509170</v>
      </c>
    </row>
    <row r="8" spans="1:193">
      <c r="A8" s="309">
        <v>12</v>
      </c>
      <c r="B8" s="48" t="s">
        <v>232</v>
      </c>
      <c r="C8" s="337">
        <f>+'A.2 RASHODI'!F4</f>
        <v>34210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79327</v>
      </c>
      <c r="D9" s="338">
        <f t="shared" ref="D9:E9" si="2">+D10</f>
        <v>88445</v>
      </c>
      <c r="E9" s="338">
        <f t="shared" si="2"/>
        <v>155311</v>
      </c>
    </row>
    <row r="10" spans="1:193">
      <c r="A10" s="309">
        <v>31</v>
      </c>
      <c r="B10" s="48" t="s">
        <v>5119</v>
      </c>
      <c r="C10" s="337">
        <f>+'A.2 RASHODI'!G4</f>
        <v>79327</v>
      </c>
      <c r="D10" s="337">
        <f>+'A.2 RASHODI'!G21</f>
        <v>88445</v>
      </c>
      <c r="E10" s="337">
        <f>+'A.2 RASHODI'!G38</f>
        <v>155311</v>
      </c>
    </row>
    <row r="11" spans="1:193">
      <c r="A11" s="312">
        <v>4</v>
      </c>
      <c r="B11" s="67" t="s">
        <v>5133</v>
      </c>
      <c r="C11" s="338">
        <f>+C12+C13</f>
        <v>0</v>
      </c>
      <c r="D11" s="338">
        <f t="shared" ref="D11:E11" si="3">+D12+D13</f>
        <v>0</v>
      </c>
      <c r="E11" s="338">
        <f t="shared" si="3"/>
        <v>0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0</v>
      </c>
      <c r="D13" s="337">
        <f>+'A.2 RASHODI'!I21</f>
        <v>0</v>
      </c>
      <c r="E13" s="337">
        <f>+'A.2 RASHODI'!I38</f>
        <v>0</v>
      </c>
    </row>
    <row r="14" spans="1:193">
      <c r="A14" s="312">
        <v>5</v>
      </c>
      <c r="B14" s="67" t="s">
        <v>5134</v>
      </c>
      <c r="C14" s="338">
        <f>SUM(C15:C24)</f>
        <v>528051</v>
      </c>
      <c r="D14" s="338">
        <f t="shared" ref="D14:E14" si="4">SUM(D15:D24)</f>
        <v>197805</v>
      </c>
      <c r="E14" s="338">
        <f t="shared" si="4"/>
        <v>104822</v>
      </c>
    </row>
    <row r="15" spans="1:193">
      <c r="A15" s="309">
        <v>51</v>
      </c>
      <c r="B15" s="48" t="s">
        <v>5122</v>
      </c>
      <c r="C15" s="337">
        <f>+'A.2 RASHODI'!J4</f>
        <v>0</v>
      </c>
      <c r="D15" s="337">
        <f>+'A.2 RASHODI'!J21</f>
        <v>0</v>
      </c>
      <c r="E15" s="337">
        <f>+'A.1 PRIHODI'!J36</f>
        <v>0</v>
      </c>
    </row>
    <row r="16" spans="1:193">
      <c r="A16" s="309">
        <v>52</v>
      </c>
      <c r="B16" s="48" t="s">
        <v>5123</v>
      </c>
      <c r="C16" s="337">
        <f>+'A.2 RASHODI'!K4</f>
        <v>285732</v>
      </c>
      <c r="D16" s="337">
        <f>+'A.2 RASHODI'!K21</f>
        <v>197805</v>
      </c>
      <c r="E16" s="337">
        <f>+'A.2 RASHODI'!K38</f>
        <v>104822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0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242319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0</v>
      </c>
      <c r="D25" s="338">
        <f t="shared" ref="D25:E25" si="5">+D26+D27</f>
        <v>0</v>
      </c>
      <c r="E25" s="338">
        <f t="shared" si="5"/>
        <v>0</v>
      </c>
    </row>
    <row r="26" spans="1:5">
      <c r="A26" s="309">
        <v>61</v>
      </c>
      <c r="B26" s="48" t="s">
        <v>1684</v>
      </c>
      <c r="C26" s="337">
        <f>+'A.2 RASHODI'!T4</f>
        <v>0</v>
      </c>
      <c r="D26" s="337">
        <f>+'A.2 RASHODI'!T21</f>
        <v>0</v>
      </c>
      <c r="E26" s="337">
        <f>+'A.2 RASHODI'!T38</f>
        <v>0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RASHODI'!W38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L26" sqref="L26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5" t="s">
        <v>5141</v>
      </c>
      <c r="B1" s="365"/>
      <c r="C1" s="365"/>
      <c r="D1" s="365"/>
      <c r="E1" s="365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2132608</v>
      </c>
      <c r="D5" s="70">
        <f t="shared" ref="D5:E5" si="0">+D6+D15+D21+D28+D38+D45+D52+D59+D66+D75</f>
        <v>1783739</v>
      </c>
      <c r="E5" s="70">
        <f t="shared" si="0"/>
        <v>1767303</v>
      </c>
    </row>
    <row r="6" spans="1:193">
      <c r="A6" s="310">
        <v>1</v>
      </c>
      <c r="B6" s="67" t="s">
        <v>5143</v>
      </c>
      <c r="C6" s="338">
        <f>SUM(C7:C14)</f>
        <v>2132608</v>
      </c>
      <c r="D6" s="338">
        <f>SUM(D7:D14)</f>
        <v>1783739</v>
      </c>
      <c r="E6" s="338">
        <f>SUM(E7:E14)</f>
        <v>1767303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2132608</v>
      </c>
      <c r="D11" s="337">
        <f>SUMIF('Unos rashoda i izdataka'!$R$3:$R$501,'A.4 RASHODI FUNK'!$A11,'Unos rashoda i izdataka'!$K$3:$K$501)+SUMIF('Unos rashoda P4'!$T$3:$T$501,'A.4 RASHODI FUNK'!$A11,'Unos rashoda P4'!$I$3:$I$501)</f>
        <v>1783739</v>
      </c>
      <c r="E11" s="337">
        <f>SUMIF('Unos rashoda i izdataka'!$R$3:$R$501,'A.4 RASHODI FUNK'!$A11,'Unos rashoda i izdataka'!$L$3:$L$501)+SUMIF('Unos rashoda P4'!$T$3:$T$501,'A.4 RASHODI FUNK'!$A11,'Unos rashoda P4'!$J$3:$J$501)</f>
        <v>1767303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0</v>
      </c>
      <c r="D66" s="345">
        <f>SUM(D67:D74)</f>
        <v>0</v>
      </c>
      <c r="E66" s="345">
        <f>SUM(E67:E74)</f>
        <v>0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0</v>
      </c>
      <c r="D70" s="337">
        <f>SUMIF('Unos rashoda i izdataka'!$R$3:$R$501,'A.4 RASHODI FUNK'!$A70,'Unos rashoda i izdataka'!$K$3:$K$501)+SUMIF('Unos rashoda P4'!$T$3:$T$501,'A.4 RASHODI FUNK'!$A70,'Unos rashoda P4'!$I$3:$I$501)</f>
        <v>0</v>
      </c>
      <c r="E70" s="337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Diana Bilic</cp:lastModifiedBy>
  <cp:lastPrinted>2022-12-01T13:53:44Z</cp:lastPrinted>
  <dcterms:created xsi:type="dcterms:W3CDTF">2018-09-10T07:36:17Z</dcterms:created>
  <dcterms:modified xsi:type="dcterms:W3CDTF">2022-12-19T12:31:11Z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